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f84418e7edb2e7/Fac de Ingenieria/Adm de Operaciones/2020/"/>
    </mc:Choice>
  </mc:AlternateContent>
  <xr:revisionPtr revIDLastSave="55" documentId="8_{0F991FBD-FC2F-4E23-98DE-2AD4595D6F35}" xr6:coauthVersionLast="45" xr6:coauthVersionMax="45" xr10:uidLastSave="{C87E44EA-35AD-4E9F-92FB-B015CB80E308}"/>
  <bookViews>
    <workbookView xWindow="-110" yWindow="-110" windowWidth="19420" windowHeight="10420" activeTab="1" xr2:uid="{07A0A185-464C-4BAD-BA92-1F415FDF594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G12" i="1"/>
  <c r="E4" i="2" l="1"/>
  <c r="D4" i="2"/>
  <c r="C4" i="2"/>
  <c r="E5" i="2"/>
  <c r="D5" i="2"/>
  <c r="C5" i="2"/>
  <c r="C14" i="1" l="1"/>
  <c r="G9" i="1"/>
  <c r="F13" i="1"/>
  <c r="D13" i="1"/>
  <c r="F4" i="1"/>
  <c r="D4" i="1"/>
  <c r="D12" i="1" l="1"/>
  <c r="E12" i="1"/>
  <c r="F12" i="1"/>
  <c r="C12" i="1"/>
  <c r="C13" i="1" s="1"/>
  <c r="E9" i="1"/>
  <c r="E13" i="1" s="1"/>
  <c r="D14" i="1" s="1"/>
  <c r="F9" i="1"/>
  <c r="G13" i="1"/>
  <c r="D9" i="1"/>
  <c r="J5" i="1" l="1"/>
  <c r="J6" i="1"/>
  <c r="J9" i="1"/>
  <c r="J7" i="1"/>
  <c r="J4" i="1"/>
</calcChain>
</file>

<file path=xl/sharedStrings.xml><?xml version="1.0" encoding="utf-8"?>
<sst xmlns="http://schemas.openxmlformats.org/spreadsheetml/2006/main" count="29" uniqueCount="27">
  <si>
    <t>Descripción / Período</t>
  </si>
  <si>
    <t>Ingresos de operación diferenciales</t>
  </si>
  <si>
    <t>Egresos de operación diferenciales:</t>
  </si>
  <si>
    <t>Producción</t>
  </si>
  <si>
    <t>Comercialización</t>
  </si>
  <si>
    <t>Administración</t>
  </si>
  <si>
    <t>Fondos generados por Operaciones</t>
  </si>
  <si>
    <t>Inversión fija / Recuperación Bienes de U</t>
  </si>
  <si>
    <t>Inversión Capital de Trabajo / Recup C T</t>
  </si>
  <si>
    <t>Fondos generados por Inversiones</t>
  </si>
  <si>
    <t>Flujo de fondos del proyecto</t>
  </si>
  <si>
    <t>Tasa de Descuento</t>
  </si>
  <si>
    <t>VAN</t>
  </si>
  <si>
    <t>TIR</t>
  </si>
  <si>
    <t>PR(años)</t>
  </si>
  <si>
    <t>Período</t>
  </si>
  <si>
    <t>Proyecto A</t>
  </si>
  <si>
    <t>Proyecto B</t>
  </si>
  <si>
    <t>Proyecto C</t>
  </si>
  <si>
    <t>Proyecto D</t>
  </si>
  <si>
    <t>INDICADORES</t>
  </si>
  <si>
    <t>A</t>
  </si>
  <si>
    <t>B</t>
  </si>
  <si>
    <t>C</t>
  </si>
  <si>
    <t>D</t>
  </si>
  <si>
    <t>PR (años)</t>
  </si>
  <si>
    <t>TASA DESC 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</si>
</sst>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8" formatCode="&quot;$&quot;\ #,##0.00;[Red]\-&quot;$&quot;\ #,##0.00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Arial"/>
      <family val="2"/>
    </font>
    <font>
      <b/>
      <sz val="20"/>
      <color rgb="FF000000"/>
      <name val="Arial"/>
      <family val="2"/>
    </font>
    <font>
      <sz val="1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2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left" vertical="center" wrapText="1" readingOrder="1"/>
    </xf>
    <xf numFmtId="0" fontId="1" fillId="0" borderId="13" xfId="0" applyFont="1" applyBorder="1" applyAlignment="1">
      <alignment wrapText="1"/>
    </xf>
    <xf numFmtId="0" fontId="3" fillId="2" borderId="17" xfId="0" applyFont="1" applyFill="1" applyBorder="1" applyAlignment="1">
      <alignment horizontal="center" vertical="center" wrapText="1" readingOrder="1"/>
    </xf>
    <xf numFmtId="6" fontId="3" fillId="0" borderId="2" xfId="0" applyNumberFormat="1" applyFont="1" applyBorder="1" applyAlignment="1">
      <alignment horizontal="right" vertical="center" wrapText="1" readingOrder="1"/>
    </xf>
    <xf numFmtId="6" fontId="3" fillId="0" borderId="5" xfId="0" applyNumberFormat="1" applyFont="1" applyBorder="1" applyAlignment="1">
      <alignment horizontal="right" vertical="center" wrapText="1" readingOrder="1"/>
    </xf>
    <xf numFmtId="6" fontId="3" fillId="2" borderId="8" xfId="0" applyNumberFormat="1" applyFont="1" applyFill="1" applyBorder="1" applyAlignment="1">
      <alignment horizontal="right" vertical="center" wrapText="1" readingOrder="1"/>
    </xf>
    <xf numFmtId="6" fontId="3" fillId="2" borderId="11" xfId="0" applyNumberFormat="1" applyFont="1" applyFill="1" applyBorder="1" applyAlignment="1">
      <alignment horizontal="right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6" fontId="3" fillId="0" borderId="6" xfId="0" applyNumberFormat="1" applyFont="1" applyBorder="1" applyAlignment="1">
      <alignment horizontal="right" vertical="center" wrapText="1" readingOrder="1"/>
    </xf>
    <xf numFmtId="0" fontId="3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left" vertical="center" wrapText="1" readingOrder="1"/>
    </xf>
    <xf numFmtId="6" fontId="3" fillId="0" borderId="8" xfId="0" applyNumberFormat="1" applyFont="1" applyBorder="1" applyAlignment="1">
      <alignment horizontal="right" vertical="center" wrapText="1" readingOrder="1"/>
    </xf>
    <xf numFmtId="6" fontId="3" fillId="0" borderId="9" xfId="0" applyNumberFormat="1" applyFont="1" applyBorder="1" applyAlignment="1">
      <alignment horizontal="right" vertical="center" wrapText="1" readingOrder="1"/>
    </xf>
    <xf numFmtId="0" fontId="3" fillId="0" borderId="11" xfId="0" applyFont="1" applyBorder="1" applyAlignment="1">
      <alignment horizontal="left" vertical="center" wrapText="1" readingOrder="1"/>
    </xf>
    <xf numFmtId="6" fontId="3" fillId="0" borderId="11" xfId="0" applyNumberFormat="1" applyFont="1" applyBorder="1" applyAlignment="1">
      <alignment horizontal="right" vertical="center" wrapText="1" readingOrder="1"/>
    </xf>
    <xf numFmtId="6" fontId="3" fillId="0" borderId="12" xfId="0" applyNumberFormat="1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5" fillId="0" borderId="0" xfId="0" applyFont="1"/>
    <xf numFmtId="0" fontId="2" fillId="3" borderId="4" xfId="0" applyFont="1" applyFill="1" applyBorder="1" applyAlignment="1">
      <alignment horizontal="left" vertical="center" wrapText="1" readingOrder="1"/>
    </xf>
    <xf numFmtId="0" fontId="2" fillId="3" borderId="7" xfId="0" applyFont="1" applyFill="1" applyBorder="1" applyAlignment="1">
      <alignment horizontal="left" vertical="center" wrapText="1" readingOrder="1"/>
    </xf>
    <xf numFmtId="0" fontId="2" fillId="3" borderId="10" xfId="0" applyFont="1" applyFill="1" applyBorder="1" applyAlignment="1">
      <alignment horizontal="left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0" fontId="2" fillId="4" borderId="4" xfId="0" applyFont="1" applyFill="1" applyBorder="1" applyAlignment="1">
      <alignment horizontal="left" vertical="center" wrapText="1" readingOrder="1"/>
    </xf>
    <xf numFmtId="0" fontId="3" fillId="2" borderId="19" xfId="0" applyFont="1" applyFill="1" applyBorder="1" applyAlignment="1">
      <alignment horizontal="center" vertical="center" wrapText="1" readingOrder="1"/>
    </xf>
    <xf numFmtId="0" fontId="1" fillId="0" borderId="20" xfId="0" applyFont="1" applyBorder="1" applyAlignment="1">
      <alignment wrapText="1"/>
    </xf>
    <xf numFmtId="9" fontId="3" fillId="0" borderId="21" xfId="0" applyNumberFormat="1" applyFont="1" applyBorder="1" applyAlignment="1">
      <alignment horizontal="center" vertical="center" wrapText="1" readingOrder="1"/>
    </xf>
    <xf numFmtId="8" fontId="3" fillId="0" borderId="22" xfId="0" applyNumberFormat="1" applyFont="1" applyBorder="1" applyAlignment="1">
      <alignment horizontal="center" vertical="center" wrapText="1" readingOrder="1"/>
    </xf>
    <xf numFmtId="9" fontId="3" fillId="0" borderId="23" xfId="0" applyNumberFormat="1" applyFont="1" applyBorder="1" applyAlignment="1">
      <alignment horizontal="center" vertical="center" wrapText="1" readingOrder="1"/>
    </xf>
    <xf numFmtId="8" fontId="3" fillId="0" borderId="24" xfId="0" applyNumberFormat="1" applyFont="1" applyBorder="1" applyAlignment="1">
      <alignment horizontal="center" vertical="center" wrapText="1" readingOrder="1"/>
    </xf>
    <xf numFmtId="9" fontId="3" fillId="0" borderId="25" xfId="0" applyNumberFormat="1" applyFont="1" applyBorder="1" applyAlignment="1">
      <alignment horizontal="center" vertical="center" wrapText="1" readingOrder="1"/>
    </xf>
    <xf numFmtId="8" fontId="3" fillId="0" borderId="26" xfId="0" applyNumberFormat="1" applyFont="1" applyBorder="1" applyAlignment="1">
      <alignment horizontal="center" vertical="center" wrapText="1" readingOrder="1"/>
    </xf>
    <xf numFmtId="0" fontId="3" fillId="2" borderId="27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wrapText="1"/>
    </xf>
    <xf numFmtId="10" fontId="3" fillId="0" borderId="28" xfId="0" applyNumberFormat="1" applyFont="1" applyBorder="1" applyAlignment="1">
      <alignment horizontal="center" vertical="center" wrapText="1" readingOrder="1"/>
    </xf>
    <xf numFmtId="0" fontId="3" fillId="0" borderId="29" xfId="0" applyFont="1" applyBorder="1" applyAlignment="1">
      <alignment horizontal="center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4" fillId="5" borderId="8" xfId="0" applyFont="1" applyFill="1" applyBorder="1" applyAlignment="1">
      <alignment horizontal="left" vertical="center" wrapText="1" readingOrder="1"/>
    </xf>
    <xf numFmtId="0" fontId="4" fillId="5" borderId="8" xfId="0" applyFont="1" applyFill="1" applyBorder="1" applyAlignment="1">
      <alignment horizontal="center" vertical="center" wrapText="1" readingOrder="1"/>
    </xf>
    <xf numFmtId="0" fontId="4" fillId="6" borderId="8" xfId="0" applyFont="1" applyFill="1" applyBorder="1" applyAlignment="1">
      <alignment horizontal="center" vertical="center" wrapText="1" readingOrder="1"/>
    </xf>
    <xf numFmtId="0" fontId="4" fillId="7" borderId="8" xfId="0" applyFont="1" applyFill="1" applyBorder="1" applyAlignment="1">
      <alignment horizontal="center" vertical="center" wrapText="1" readingOrder="1"/>
    </xf>
    <xf numFmtId="10" fontId="4" fillId="6" borderId="8" xfId="0" applyNumberFormat="1" applyFont="1" applyFill="1" applyBorder="1" applyAlignment="1">
      <alignment horizontal="center" vertical="center" wrapText="1" readingOrder="1"/>
    </xf>
    <xf numFmtId="0" fontId="4" fillId="7" borderId="0" xfId="0" applyFont="1" applyFill="1" applyBorder="1" applyAlignment="1">
      <alignment horizontal="center" vertical="center" wrapText="1" readingOrder="1"/>
    </xf>
    <xf numFmtId="8" fontId="4" fillId="6" borderId="8" xfId="0" applyNumberFormat="1" applyFont="1" applyFill="1" applyBorder="1" applyAlignment="1">
      <alignment horizontal="center" vertical="center" wrapText="1" readingOrder="1"/>
    </xf>
    <xf numFmtId="6" fontId="3" fillId="2" borderId="14" xfId="0" applyNumberFormat="1" applyFont="1" applyFill="1" applyBorder="1" applyAlignment="1">
      <alignment horizontal="center" vertical="center" wrapText="1" readingOrder="1"/>
    </xf>
    <xf numFmtId="6" fontId="3" fillId="2" borderId="15" xfId="0" applyNumberFormat="1" applyFont="1" applyFill="1" applyBorder="1" applyAlignment="1">
      <alignment horizontal="center" vertical="center" wrapText="1" readingOrder="1"/>
    </xf>
    <xf numFmtId="6" fontId="3" fillId="2" borderId="16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D35F-41AD-4030-B1A0-7F279CAF9297}">
  <dimension ref="B2:J14"/>
  <sheetViews>
    <sheetView topLeftCell="B3" zoomScale="55" zoomScaleNormal="55" workbookViewId="0">
      <selection activeCell="J9" sqref="J9"/>
    </sheetView>
  </sheetViews>
  <sheetFormatPr baseColWidth="10" defaultRowHeight="14.5" x14ac:dyDescent="0.35"/>
  <cols>
    <col min="2" max="2" width="63.90625" customWidth="1"/>
    <col min="3" max="7" width="25.6328125" customWidth="1"/>
    <col min="9" max="10" width="27.1796875" customWidth="1"/>
  </cols>
  <sheetData>
    <row r="2" spans="2:10" ht="15" thickBot="1" x14ac:dyDescent="0.4"/>
    <row r="3" spans="2:10" ht="80.5" customHeight="1" thickBot="1" x14ac:dyDescent="0.4">
      <c r="B3" s="1" t="s">
        <v>0</v>
      </c>
      <c r="C3" s="38">
        <v>0</v>
      </c>
      <c r="D3" s="38">
        <v>1</v>
      </c>
      <c r="E3" s="38">
        <v>2</v>
      </c>
      <c r="F3" s="38">
        <v>3</v>
      </c>
      <c r="G3" s="39">
        <v>4</v>
      </c>
      <c r="I3" s="25" t="s">
        <v>11</v>
      </c>
      <c r="J3" s="4" t="s">
        <v>12</v>
      </c>
    </row>
    <row r="4" spans="2:10" ht="50.5" customHeight="1" x14ac:dyDescent="0.35">
      <c r="B4" s="20" t="s">
        <v>1</v>
      </c>
      <c r="C4" s="9"/>
      <c r="D4" s="6">
        <f>10000-4500-1356</f>
        <v>4144</v>
      </c>
      <c r="E4" s="6">
        <v>15000</v>
      </c>
      <c r="F4" s="6">
        <f>10000-5000</f>
        <v>5000</v>
      </c>
      <c r="G4" s="10">
        <v>21570</v>
      </c>
      <c r="I4" s="27">
        <v>0</v>
      </c>
      <c r="J4" s="28">
        <f>NPV(I4,D$13:G$13)+C$13</f>
        <v>11714</v>
      </c>
    </row>
    <row r="5" spans="2:10" ht="50.5" customHeight="1" x14ac:dyDescent="0.35">
      <c r="B5" s="21" t="s">
        <v>2</v>
      </c>
      <c r="C5" s="11"/>
      <c r="D5" s="11"/>
      <c r="E5" s="11"/>
      <c r="F5" s="11"/>
      <c r="G5" s="12"/>
      <c r="I5" s="29">
        <v>0.05</v>
      </c>
      <c r="J5" s="30">
        <f t="shared" ref="J5:J7" si="0">NPV(I5,D$13:G$13)+C$13</f>
        <v>7778.7804464189248</v>
      </c>
    </row>
    <row r="6" spans="2:10" ht="50.5" customHeight="1" x14ac:dyDescent="0.35">
      <c r="B6" s="21" t="s">
        <v>3</v>
      </c>
      <c r="C6" s="11"/>
      <c r="D6" s="13">
        <v>-3000</v>
      </c>
      <c r="E6" s="13">
        <v>-3000</v>
      </c>
      <c r="F6" s="13">
        <v>-3000</v>
      </c>
      <c r="G6" s="14">
        <v>-3000</v>
      </c>
      <c r="I6" s="29">
        <v>0.15</v>
      </c>
      <c r="J6" s="30">
        <f t="shared" si="0"/>
        <v>2025.5252089579481</v>
      </c>
    </row>
    <row r="7" spans="2:10" ht="50.5" customHeight="1" thickBot="1" x14ac:dyDescent="0.4">
      <c r="B7" s="21" t="s">
        <v>4</v>
      </c>
      <c r="C7" s="11"/>
      <c r="D7" s="13">
        <v>-1000</v>
      </c>
      <c r="E7" s="13">
        <v>-1000</v>
      </c>
      <c r="F7" s="13">
        <v>-1000</v>
      </c>
      <c r="G7" s="14">
        <v>-1000</v>
      </c>
      <c r="I7" s="31">
        <v>0.2</v>
      </c>
      <c r="J7" s="32">
        <f t="shared" si="0"/>
        <v>-101.27314814814781</v>
      </c>
    </row>
    <row r="8" spans="2:10" ht="50.5" customHeight="1" thickBot="1" x14ac:dyDescent="0.5">
      <c r="B8" s="22" t="s">
        <v>5</v>
      </c>
      <c r="C8" s="15"/>
      <c r="D8" s="16">
        <v>-1500</v>
      </c>
      <c r="E8" s="16">
        <v>-1500</v>
      </c>
      <c r="F8" s="16">
        <v>-1500</v>
      </c>
      <c r="G8" s="17">
        <v>-1500</v>
      </c>
      <c r="I8" s="26"/>
      <c r="J8" s="34"/>
    </row>
    <row r="9" spans="2:10" ht="50.5" customHeight="1" thickBot="1" x14ac:dyDescent="0.4">
      <c r="B9" s="23" t="s">
        <v>6</v>
      </c>
      <c r="C9" s="18"/>
      <c r="D9" s="5">
        <f>SUM(D4:D8)</f>
        <v>-1356</v>
      </c>
      <c r="E9" s="5">
        <f t="shared" ref="E9:G9" si="1">SUM(E4:E8)</f>
        <v>9500</v>
      </c>
      <c r="F9" s="5">
        <f t="shared" si="1"/>
        <v>-500</v>
      </c>
      <c r="G9" s="5">
        <f t="shared" si="1"/>
        <v>16070</v>
      </c>
      <c r="I9" s="33" t="s">
        <v>13</v>
      </c>
      <c r="J9" s="35">
        <f>IRR(C13:G13,0.01)</f>
        <v>0.19739348821063563</v>
      </c>
    </row>
    <row r="10" spans="2:10" ht="50.5" customHeight="1" thickBot="1" x14ac:dyDescent="0.4">
      <c r="B10" s="20" t="s">
        <v>7</v>
      </c>
      <c r="C10" s="6">
        <v>-15000</v>
      </c>
      <c r="D10" s="9"/>
      <c r="E10" s="9"/>
      <c r="F10" s="9"/>
      <c r="G10" s="10">
        <v>3000</v>
      </c>
      <c r="I10" s="37" t="s">
        <v>14</v>
      </c>
      <c r="J10" s="36">
        <v>4</v>
      </c>
    </row>
    <row r="11" spans="2:10" ht="50.5" customHeight="1" thickBot="1" x14ac:dyDescent="0.65">
      <c r="B11" s="22" t="s">
        <v>8</v>
      </c>
      <c r="C11" s="19"/>
      <c r="D11" s="16">
        <v>-1356</v>
      </c>
      <c r="E11" s="15"/>
      <c r="F11" s="16">
        <v>-500</v>
      </c>
      <c r="G11" s="17">
        <v>1856</v>
      </c>
    </row>
    <row r="12" spans="2:10" ht="50.5" customHeight="1" x14ac:dyDescent="0.35">
      <c r="B12" s="24" t="s">
        <v>9</v>
      </c>
      <c r="C12" s="6">
        <f>+SUM(C10:C11)</f>
        <v>-15000</v>
      </c>
      <c r="D12" s="6">
        <f>+SUM(D10:D11)</f>
        <v>-1356</v>
      </c>
      <c r="E12" s="6">
        <f t="shared" ref="E12:F12" si="2">+SUM(E10:E11)</f>
        <v>0</v>
      </c>
      <c r="F12" s="6">
        <f t="shared" si="2"/>
        <v>-500</v>
      </c>
      <c r="G12" s="6">
        <f>+G10-G11</f>
        <v>1144</v>
      </c>
    </row>
    <row r="13" spans="2:10" ht="25.5" thickBot="1" x14ac:dyDescent="0.4">
      <c r="B13" s="2" t="s">
        <v>10</v>
      </c>
      <c r="C13" s="7">
        <f>+C9+C12</f>
        <v>-15000</v>
      </c>
      <c r="D13" s="7">
        <f>+D9-D12</f>
        <v>0</v>
      </c>
      <c r="E13" s="7">
        <f t="shared" ref="E13:G13" si="3">+E9+E12</f>
        <v>9500</v>
      </c>
      <c r="F13" s="7">
        <f>+F9-F12</f>
        <v>0</v>
      </c>
      <c r="G13" s="7">
        <f t="shared" si="3"/>
        <v>17214</v>
      </c>
    </row>
    <row r="14" spans="2:10" ht="25.5" thickBot="1" x14ac:dyDescent="0.5">
      <c r="B14" s="3"/>
      <c r="C14" s="8">
        <f>+C13</f>
        <v>-15000</v>
      </c>
      <c r="D14" s="47">
        <f>SUM(D13:G13)</f>
        <v>26714</v>
      </c>
      <c r="E14" s="48"/>
      <c r="F14" s="48"/>
      <c r="G14" s="49"/>
    </row>
  </sheetData>
  <mergeCells count="1">
    <mergeCell ref="D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A715-D447-44BD-81E4-8422614F9460}">
  <dimension ref="A3:M7"/>
  <sheetViews>
    <sheetView tabSelected="1" zoomScale="84" workbookViewId="0">
      <selection activeCell="B5" sqref="B5"/>
    </sheetView>
  </sheetViews>
  <sheetFormatPr baseColWidth="10" defaultRowHeight="14.5" x14ac:dyDescent="0.35"/>
  <cols>
    <col min="1" max="1" width="25.7265625" customWidth="1"/>
    <col min="2" max="2" width="13.90625" bestFit="1" customWidth="1"/>
    <col min="3" max="3" width="11.36328125" bestFit="1" customWidth="1"/>
    <col min="4" max="4" width="20.36328125" bestFit="1" customWidth="1"/>
    <col min="5" max="5" width="14.453125" customWidth="1"/>
    <col min="7" max="7" width="19.08984375" customWidth="1"/>
  </cols>
  <sheetData>
    <row r="3" spans="1:13" ht="22.5" x14ac:dyDescent="0.35">
      <c r="A3" s="43" t="s">
        <v>20</v>
      </c>
      <c r="B3" s="43" t="s">
        <v>21</v>
      </c>
      <c r="C3" s="43" t="s">
        <v>22</v>
      </c>
      <c r="D3" s="43" t="s">
        <v>23</v>
      </c>
      <c r="E3" s="43" t="s">
        <v>24</v>
      </c>
      <c r="G3" s="40" t="s">
        <v>15</v>
      </c>
      <c r="H3" s="41">
        <v>0</v>
      </c>
      <c r="I3" s="41">
        <v>1</v>
      </c>
      <c r="J3" s="41">
        <v>2</v>
      </c>
      <c r="K3" s="41">
        <v>3</v>
      </c>
      <c r="L3" s="41">
        <v>4</v>
      </c>
      <c r="M3" s="41">
        <v>5</v>
      </c>
    </row>
    <row r="4" spans="1:13" ht="32" customHeight="1" x14ac:dyDescent="0.35">
      <c r="A4" s="43" t="s">
        <v>12</v>
      </c>
      <c r="B4" s="46">
        <f>H4+NPV(0.09,I4:M4)</f>
        <v>-10.683771942877627</v>
      </c>
      <c r="C4" s="46">
        <f>+H5+NPV(0.09,I5:M5)</f>
        <v>-0.3711843483140882</v>
      </c>
      <c r="D4" s="46">
        <f>+H6+NPV(0.09,I6:M6)</f>
        <v>1.8432791852537491</v>
      </c>
      <c r="E4" s="46">
        <f>+H7+NPV(0.09,I7:M7)</f>
        <v>4.6389531940336042</v>
      </c>
      <c r="G4" s="40" t="s">
        <v>16</v>
      </c>
      <c r="H4" s="42">
        <v>-100</v>
      </c>
      <c r="I4" s="42">
        <v>5</v>
      </c>
      <c r="J4" s="42">
        <v>20</v>
      </c>
      <c r="K4" s="42">
        <v>76</v>
      </c>
      <c r="L4" s="42">
        <v>13</v>
      </c>
      <c r="M4" s="42">
        <v>0</v>
      </c>
    </row>
    <row r="5" spans="1:13" ht="32" customHeight="1" x14ac:dyDescent="0.35">
      <c r="A5" s="43" t="s">
        <v>13</v>
      </c>
      <c r="B5" s="44">
        <f>IRR(H4:M4)</f>
        <v>4.7207501703058208E-2</v>
      </c>
      <c r="C5" s="44">
        <f>IRR(H5:M5)</f>
        <v>8.734500465263273E-2</v>
      </c>
      <c r="D5" s="44">
        <f>IRR(H6:M6)</f>
        <v>0.10827625302981936</v>
      </c>
      <c r="E5" s="44">
        <f>IRR(H7:M7)</f>
        <v>9.9930323801252552E-2</v>
      </c>
      <c r="G5" s="40" t="s">
        <v>17</v>
      </c>
      <c r="H5" s="42">
        <v>-100</v>
      </c>
      <c r="I5" s="42">
        <v>76</v>
      </c>
      <c r="J5" s="42">
        <v>20</v>
      </c>
      <c r="K5" s="42">
        <v>5</v>
      </c>
      <c r="L5" s="42">
        <v>13</v>
      </c>
      <c r="M5" s="42">
        <v>0</v>
      </c>
    </row>
    <row r="6" spans="1:13" ht="32" customHeight="1" x14ac:dyDescent="0.35">
      <c r="A6" s="43" t="s">
        <v>25</v>
      </c>
      <c r="B6" s="42">
        <v>3</v>
      </c>
      <c r="C6" s="42">
        <v>3</v>
      </c>
      <c r="D6" s="42">
        <v>1</v>
      </c>
      <c r="E6" s="42">
        <v>5</v>
      </c>
      <c r="G6" s="40" t="s">
        <v>18</v>
      </c>
      <c r="H6" s="42">
        <v>-100</v>
      </c>
      <c r="I6" s="42">
        <v>100</v>
      </c>
      <c r="J6" s="42">
        <v>12</v>
      </c>
      <c r="K6" s="42">
        <v>0</v>
      </c>
      <c r="L6" s="42">
        <v>0</v>
      </c>
      <c r="M6" s="42">
        <v>0</v>
      </c>
    </row>
    <row r="7" spans="1:13" ht="22.5" x14ac:dyDescent="0.35">
      <c r="A7" s="45" t="s">
        <v>26</v>
      </c>
      <c r="G7" s="40" t="s">
        <v>19</v>
      </c>
      <c r="H7" s="42">
        <v>-100</v>
      </c>
      <c r="I7" s="42">
        <v>0</v>
      </c>
      <c r="J7" s="42">
        <v>0</v>
      </c>
      <c r="K7" s="42">
        <v>0</v>
      </c>
      <c r="L7" s="42">
        <v>0</v>
      </c>
      <c r="M7" s="42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SVRSEK</dc:creator>
  <cp:lastModifiedBy>Fernando Svrsek</cp:lastModifiedBy>
  <dcterms:created xsi:type="dcterms:W3CDTF">2018-05-21T21:50:28Z</dcterms:created>
  <dcterms:modified xsi:type="dcterms:W3CDTF">2020-12-01T21:51:59Z</dcterms:modified>
</cp:coreProperties>
</file>