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an Manuel\Downloads\"/>
    </mc:Choice>
  </mc:AlternateContent>
  <bookViews>
    <workbookView xWindow="0" yWindow="0" windowWidth="20490" windowHeight="7665" tabRatio="18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G4" i="1" l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3" i="1"/>
  <c r="CG2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3" i="1"/>
  <c r="CE2" i="1"/>
  <c r="CC4" i="1"/>
  <c r="CC5" i="1"/>
  <c r="CC6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3" i="1"/>
  <c r="CC2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3" i="1"/>
  <c r="CA2" i="1"/>
  <c r="BY4" i="1"/>
  <c r="BY5" i="1"/>
  <c r="BY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3" i="1"/>
  <c r="BY2" i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2" i="1"/>
  <c r="BW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3" i="1"/>
  <c r="BU2" i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3" i="1"/>
  <c r="CF2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3" i="1"/>
  <c r="CD2" i="1"/>
  <c r="CB4" i="1"/>
  <c r="CB5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CB3" i="1"/>
  <c r="CB2" i="1"/>
  <c r="BZ3" i="1"/>
  <c r="BZ2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3" i="1"/>
  <c r="BX2" i="1"/>
  <c r="BV4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3" i="1"/>
  <c r="BV2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3" i="1"/>
  <c r="BT2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24" i="1"/>
  <c r="CA23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24" i="1"/>
  <c r="BZ23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24" i="1"/>
  <c r="BY23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24" i="1"/>
  <c r="BX23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24" i="1"/>
  <c r="BW23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24" i="1"/>
  <c r="BV23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24" i="1"/>
  <c r="BU23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24" i="1"/>
  <c r="BT23" i="1"/>
  <c r="CF25" i="1"/>
  <c r="CF26" i="1"/>
  <c r="CF27" i="1"/>
  <c r="CG27" i="1" s="1"/>
  <c r="CF28" i="1"/>
  <c r="CG28" i="1" s="1"/>
  <c r="CF29" i="1"/>
  <c r="CF30" i="1"/>
  <c r="CF31" i="1"/>
  <c r="CG31" i="1" s="1"/>
  <c r="CF32" i="1"/>
  <c r="CG32" i="1" s="1"/>
  <c r="CF33" i="1"/>
  <c r="CF34" i="1"/>
  <c r="CF35" i="1"/>
  <c r="CG35" i="1" s="1"/>
  <c r="CF36" i="1"/>
  <c r="CG36" i="1" s="1"/>
  <c r="CF37" i="1"/>
  <c r="CF38" i="1"/>
  <c r="CF39" i="1"/>
  <c r="CG39" i="1" s="1"/>
  <c r="CF24" i="1"/>
  <c r="CG24" i="1" s="1"/>
  <c r="CF23" i="1"/>
  <c r="CG25" i="1"/>
  <c r="CG26" i="1"/>
  <c r="CG29" i="1"/>
  <c r="CG30" i="1"/>
  <c r="CG33" i="1"/>
  <c r="CG34" i="1"/>
  <c r="CG37" i="1"/>
  <c r="CG38" i="1"/>
  <c r="CG23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24" i="1"/>
  <c r="CC23" i="1"/>
  <c r="CB25" i="1"/>
  <c r="CB26" i="1"/>
  <c r="CB27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24" i="1"/>
  <c r="CB23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24" i="1"/>
  <c r="CE23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24" i="1"/>
  <c r="CD23" i="1"/>
  <c r="CE40" i="1" s="1"/>
  <c r="CE19" i="1" l="1"/>
  <c r="CC19" i="1"/>
  <c r="CA19" i="1"/>
  <c r="BW19" i="1"/>
  <c r="CG19" i="1"/>
  <c r="BY19" i="1"/>
  <c r="BU19" i="1"/>
  <c r="CA40" i="1"/>
  <c r="BY40" i="1"/>
  <c r="BW40" i="1"/>
  <c r="BU40" i="1"/>
  <c r="CG40" i="1"/>
  <c r="CC40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3" i="1"/>
  <c r="BS2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3" i="1"/>
  <c r="BR2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3" i="1"/>
  <c r="BQ2" i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3" i="1"/>
  <c r="BP2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3" i="1"/>
  <c r="BO2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3" i="1"/>
  <c r="BN2" i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24" i="1"/>
  <c r="BN25" i="1"/>
  <c r="BN26" i="1"/>
  <c r="BN27" i="1"/>
  <c r="BN28" i="1"/>
  <c r="BN29" i="1"/>
  <c r="BN30" i="1"/>
  <c r="BN31" i="1"/>
  <c r="BN32" i="1"/>
  <c r="BN33" i="1"/>
  <c r="BN34" i="1"/>
  <c r="BO40" i="1" s="1"/>
  <c r="BN35" i="1"/>
  <c r="BN36" i="1"/>
  <c r="BN37" i="1"/>
  <c r="BN38" i="1"/>
  <c r="BN39" i="1"/>
  <c r="BN24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R23" i="1"/>
  <c r="BP23" i="1"/>
  <c r="BN23" i="1"/>
  <c r="BS23" i="1"/>
  <c r="BQ23" i="1"/>
  <c r="BO23" i="1"/>
  <c r="BO19" i="1" l="1"/>
  <c r="BS19" i="1"/>
  <c r="BQ19" i="1"/>
  <c r="BS40" i="1"/>
  <c r="BQ40" i="1"/>
  <c r="BM25" i="1"/>
  <c r="BG27" i="1"/>
  <c r="BM29" i="1"/>
  <c r="AK30" i="1"/>
  <c r="BK31" i="1"/>
  <c r="BC33" i="1"/>
  <c r="Q34" i="1"/>
  <c r="Y35" i="1"/>
  <c r="O16" i="1"/>
  <c r="AK17" i="1"/>
  <c r="K39" i="1"/>
  <c r="AK33" i="1"/>
  <c r="BI25" i="1"/>
  <c r="BM26" i="1"/>
  <c r="BM28" i="1"/>
  <c r="BM30" i="1"/>
  <c r="BM32" i="1"/>
  <c r="BM24" i="1"/>
  <c r="BK26" i="1"/>
  <c r="BK28" i="1"/>
  <c r="BK32" i="1"/>
  <c r="BK24" i="1"/>
  <c r="BI27" i="1"/>
  <c r="BI28" i="1"/>
  <c r="BI32" i="1"/>
  <c r="BI24" i="1"/>
  <c r="BG28" i="1"/>
  <c r="BG32" i="1"/>
  <c r="BG24" i="1"/>
  <c r="BE28" i="1"/>
  <c r="BE31" i="1"/>
  <c r="BE32" i="1"/>
  <c r="BE24" i="1"/>
  <c r="BC27" i="1"/>
  <c r="BC28" i="1"/>
  <c r="BC29" i="1"/>
  <c r="BC32" i="1"/>
  <c r="BC24" i="1"/>
  <c r="BA32" i="1"/>
  <c r="BA27" i="1"/>
  <c r="BA28" i="1"/>
  <c r="BA24" i="1"/>
  <c r="AY27" i="1"/>
  <c r="AY28" i="1"/>
  <c r="AY32" i="1"/>
  <c r="AY24" i="1"/>
  <c r="AW28" i="1"/>
  <c r="AW29" i="1"/>
  <c r="AW32" i="1"/>
  <c r="AW24" i="1"/>
  <c r="AU27" i="1"/>
  <c r="AU28" i="1"/>
  <c r="AU32" i="1"/>
  <c r="AU24" i="1"/>
  <c r="AS32" i="1"/>
  <c r="AS28" i="1"/>
  <c r="AS31" i="1"/>
  <c r="AS24" i="1"/>
  <c r="AQ28" i="1"/>
  <c r="AQ31" i="1"/>
  <c r="AQ32" i="1"/>
  <c r="AQ24" i="1"/>
  <c r="AO28" i="1"/>
  <c r="AO32" i="1"/>
  <c r="AO24" i="1"/>
  <c r="AM27" i="1"/>
  <c r="AM28" i="1"/>
  <c r="AM30" i="1"/>
  <c r="AM32" i="1"/>
  <c r="AM24" i="1"/>
  <c r="AK32" i="1"/>
  <c r="AK28" i="1"/>
  <c r="AK24" i="1"/>
  <c r="AI28" i="1"/>
  <c r="AI32" i="1"/>
  <c r="AI24" i="1"/>
  <c r="AG32" i="1"/>
  <c r="AG28" i="1"/>
  <c r="AG24" i="1"/>
  <c r="AE28" i="1"/>
  <c r="AE32" i="1"/>
  <c r="AE24" i="1"/>
  <c r="AC32" i="1"/>
  <c r="AC28" i="1"/>
  <c r="AC24" i="1"/>
  <c r="AA28" i="1"/>
  <c r="AA32" i="1"/>
  <c r="AA24" i="1"/>
  <c r="Y39" i="1"/>
  <c r="Y28" i="1"/>
  <c r="Y32" i="1"/>
  <c r="Y36" i="1"/>
  <c r="Y38" i="1"/>
  <c r="Y24" i="1"/>
  <c r="W28" i="1"/>
  <c r="W32" i="1"/>
  <c r="W36" i="1"/>
  <c r="W24" i="1"/>
  <c r="U28" i="1"/>
  <c r="U32" i="1"/>
  <c r="U36" i="1"/>
  <c r="U24" i="1"/>
  <c r="S28" i="1"/>
  <c r="S32" i="1"/>
  <c r="S34" i="1"/>
  <c r="S35" i="1"/>
  <c r="S36" i="1"/>
  <c r="S39" i="1"/>
  <c r="S24" i="1"/>
  <c r="Q27" i="1"/>
  <c r="Q28" i="1"/>
  <c r="Q31" i="1"/>
  <c r="Q32" i="1"/>
  <c r="Q35" i="1"/>
  <c r="Q36" i="1"/>
  <c r="Q39" i="1"/>
  <c r="Q24" i="1"/>
  <c r="O27" i="1"/>
  <c r="O28" i="1"/>
  <c r="O31" i="1"/>
  <c r="O32" i="1"/>
  <c r="O35" i="1"/>
  <c r="O36" i="1"/>
  <c r="O39" i="1"/>
  <c r="O24" i="1"/>
  <c r="M27" i="1"/>
  <c r="M28" i="1"/>
  <c r="M31" i="1"/>
  <c r="M32" i="1"/>
  <c r="M35" i="1"/>
  <c r="M36" i="1"/>
  <c r="M39" i="1"/>
  <c r="M24" i="1"/>
  <c r="K27" i="1"/>
  <c r="K28" i="1"/>
  <c r="K31" i="1"/>
  <c r="K32" i="1"/>
  <c r="K34" i="1"/>
  <c r="K36" i="1"/>
  <c r="K24" i="1"/>
  <c r="G24" i="1"/>
  <c r="BM23" i="1"/>
  <c r="BK23" i="1"/>
  <c r="BI23" i="1"/>
  <c r="BG23" i="1"/>
  <c r="BE23" i="1"/>
  <c r="BC23" i="1"/>
  <c r="BA23" i="1"/>
  <c r="AY23" i="1"/>
  <c r="AW23" i="1"/>
  <c r="AU23" i="1"/>
  <c r="AS23" i="1"/>
  <c r="AQ23" i="1"/>
  <c r="AO23" i="1"/>
  <c r="AM23" i="1"/>
  <c r="AK23" i="1"/>
  <c r="AI23" i="1"/>
  <c r="AG23" i="1"/>
  <c r="AE23" i="1"/>
  <c r="AC23" i="1"/>
  <c r="AA23" i="1"/>
  <c r="Y23" i="1"/>
  <c r="W23" i="1"/>
  <c r="U23" i="1"/>
  <c r="S23" i="1"/>
  <c r="Q23" i="1"/>
  <c r="O23" i="1"/>
  <c r="N23" i="1"/>
  <c r="Y7" i="1"/>
  <c r="Y11" i="1"/>
  <c r="Y15" i="1"/>
  <c r="Y3" i="1"/>
  <c r="W7" i="1"/>
  <c r="W11" i="1"/>
  <c r="W15" i="1"/>
  <c r="W3" i="1"/>
  <c r="U7" i="1"/>
  <c r="U11" i="1"/>
  <c r="U15" i="1"/>
  <c r="U3" i="1"/>
  <c r="S7" i="1"/>
  <c r="S11" i="1"/>
  <c r="S13" i="1"/>
  <c r="S14" i="1"/>
  <c r="S15" i="1"/>
  <c r="S18" i="1"/>
  <c r="S3" i="1"/>
  <c r="Q6" i="1"/>
  <c r="Q7" i="1"/>
  <c r="Q10" i="1"/>
  <c r="Q11" i="1"/>
  <c r="Q14" i="1"/>
  <c r="Q15" i="1"/>
  <c r="Q18" i="1"/>
  <c r="Q3" i="1"/>
  <c r="AA6" i="1"/>
  <c r="AA7" i="1"/>
  <c r="AA10" i="1"/>
  <c r="AA11" i="1"/>
  <c r="AA14" i="1"/>
  <c r="AA15" i="1"/>
  <c r="AA18" i="1"/>
  <c r="AA3" i="1"/>
  <c r="AC6" i="1"/>
  <c r="AC7" i="1"/>
  <c r="AC10" i="1"/>
  <c r="AC11" i="1"/>
  <c r="AC14" i="1"/>
  <c r="AC15" i="1"/>
  <c r="AC18" i="1"/>
  <c r="AC3" i="1"/>
  <c r="AE6" i="1"/>
  <c r="AE7" i="1"/>
  <c r="AE10" i="1"/>
  <c r="AE11" i="1"/>
  <c r="AE13" i="1"/>
  <c r="AE15" i="1"/>
  <c r="AE3" i="1"/>
  <c r="AG7" i="1"/>
  <c r="AG11" i="1"/>
  <c r="AG15" i="1"/>
  <c r="AG3" i="1"/>
  <c r="AI7" i="1"/>
  <c r="AI11" i="1"/>
  <c r="AI15" i="1"/>
  <c r="AI3" i="1"/>
  <c r="AK7" i="1"/>
  <c r="AK11" i="1"/>
  <c r="AK13" i="1"/>
  <c r="AK14" i="1"/>
  <c r="AK15" i="1"/>
  <c r="AK18" i="1"/>
  <c r="AK3" i="1"/>
  <c r="AM6" i="1"/>
  <c r="AM7" i="1"/>
  <c r="AM8" i="1"/>
  <c r="AM11" i="1"/>
  <c r="AM14" i="1"/>
  <c r="AM15" i="1"/>
  <c r="AM16" i="1"/>
  <c r="AM3" i="1"/>
  <c r="AS6" i="1"/>
  <c r="AS7" i="1"/>
  <c r="AS8" i="1"/>
  <c r="AS11" i="1"/>
  <c r="AS14" i="1"/>
  <c r="AS15" i="1"/>
  <c r="AS16" i="1"/>
  <c r="AS3" i="1"/>
  <c r="AQ6" i="1"/>
  <c r="AQ7" i="1"/>
  <c r="AQ8" i="1"/>
  <c r="AQ11" i="1"/>
  <c r="AQ14" i="1"/>
  <c r="AQ15" i="1"/>
  <c r="AQ16" i="1"/>
  <c r="AQ3" i="1"/>
  <c r="AO6" i="1"/>
  <c r="AO7" i="1"/>
  <c r="AO8" i="1"/>
  <c r="AO11" i="1"/>
  <c r="AO14" i="1"/>
  <c r="AO15" i="1"/>
  <c r="AO16" i="1"/>
  <c r="AO3" i="1"/>
  <c r="AU6" i="1"/>
  <c r="AU7" i="1"/>
  <c r="AU8" i="1"/>
  <c r="AU11" i="1"/>
  <c r="AU14" i="1"/>
  <c r="AU15" i="1"/>
  <c r="AU16" i="1"/>
  <c r="AU3" i="1"/>
  <c r="AW6" i="1"/>
  <c r="AW7" i="1"/>
  <c r="AW8" i="1"/>
  <c r="AW11" i="1"/>
  <c r="AW14" i="1"/>
  <c r="AW15" i="1"/>
  <c r="AW16" i="1"/>
  <c r="AW3" i="1"/>
  <c r="AY6" i="1"/>
  <c r="AY7" i="1"/>
  <c r="AY8" i="1"/>
  <c r="AY11" i="1"/>
  <c r="AY14" i="1"/>
  <c r="AY15" i="1"/>
  <c r="AY16" i="1"/>
  <c r="AY3" i="1"/>
  <c r="BA6" i="1"/>
  <c r="BA7" i="1"/>
  <c r="BA8" i="1"/>
  <c r="BA11" i="1"/>
  <c r="BA14" i="1"/>
  <c r="BA15" i="1"/>
  <c r="BA16" i="1"/>
  <c r="BA3" i="1"/>
  <c r="BC6" i="1"/>
  <c r="BC7" i="1"/>
  <c r="BC8" i="1"/>
  <c r="BC11" i="1"/>
  <c r="BC14" i="1"/>
  <c r="BC15" i="1"/>
  <c r="BC16" i="1"/>
  <c r="BC3" i="1"/>
  <c r="BE6" i="1"/>
  <c r="BE7" i="1"/>
  <c r="BE8" i="1"/>
  <c r="BE11" i="1"/>
  <c r="BE14" i="1"/>
  <c r="BE15" i="1"/>
  <c r="BE16" i="1"/>
  <c r="BE3" i="1"/>
  <c r="BG6" i="1"/>
  <c r="BG7" i="1"/>
  <c r="BG8" i="1"/>
  <c r="BG11" i="1"/>
  <c r="BG14" i="1"/>
  <c r="BG15" i="1"/>
  <c r="BG16" i="1"/>
  <c r="BG3" i="1"/>
  <c r="BI6" i="1"/>
  <c r="BI7" i="1"/>
  <c r="BI8" i="1"/>
  <c r="BI11" i="1"/>
  <c r="BI14" i="1"/>
  <c r="BI15" i="1"/>
  <c r="BI16" i="1"/>
  <c r="BI3" i="1"/>
  <c r="BK6" i="1"/>
  <c r="BK7" i="1"/>
  <c r="BK8" i="1"/>
  <c r="BK11" i="1"/>
  <c r="BK14" i="1"/>
  <c r="BK15" i="1"/>
  <c r="BK16" i="1"/>
  <c r="BK3" i="1"/>
  <c r="BM6" i="1"/>
  <c r="BM7" i="1"/>
  <c r="BM8" i="1"/>
  <c r="BM11" i="1"/>
  <c r="BM14" i="1"/>
  <c r="BM15" i="1"/>
  <c r="BM16" i="1"/>
  <c r="BM3" i="1"/>
  <c r="BM2" i="1"/>
  <c r="BK2" i="1"/>
  <c r="BI2" i="1"/>
  <c r="BG2" i="1"/>
  <c r="BE2" i="1"/>
  <c r="BC2" i="1"/>
  <c r="BA2" i="1"/>
  <c r="AY2" i="1"/>
  <c r="AW2" i="1"/>
  <c r="AU2" i="1"/>
  <c r="AS2" i="1"/>
  <c r="AQ2" i="1"/>
  <c r="AO2" i="1"/>
  <c r="AM2" i="1"/>
  <c r="AK2" i="1"/>
  <c r="AI2" i="1"/>
  <c r="AG2" i="1"/>
  <c r="AE2" i="1"/>
  <c r="AC2" i="1"/>
  <c r="AA2" i="1"/>
  <c r="Y2" i="1"/>
  <c r="W2" i="1"/>
  <c r="U2" i="1"/>
  <c r="S2" i="1"/>
  <c r="Q2" i="1"/>
  <c r="I27" i="1"/>
  <c r="I28" i="1"/>
  <c r="I31" i="1"/>
  <c r="I32" i="1"/>
  <c r="I35" i="1"/>
  <c r="I36" i="1"/>
  <c r="I39" i="1"/>
  <c r="I24" i="1"/>
  <c r="G27" i="1"/>
  <c r="G28" i="1"/>
  <c r="G31" i="1"/>
  <c r="G32" i="1"/>
  <c r="G34" i="1"/>
  <c r="G36" i="1"/>
  <c r="M23" i="1"/>
  <c r="K23" i="1"/>
  <c r="I23" i="1"/>
  <c r="G23" i="1"/>
  <c r="O4" i="1"/>
  <c r="O7" i="1"/>
  <c r="O10" i="1"/>
  <c r="O11" i="1"/>
  <c r="O12" i="1"/>
  <c r="O15" i="1"/>
  <c r="O18" i="1"/>
  <c r="O3" i="1"/>
  <c r="O2" i="1"/>
  <c r="M7" i="1"/>
  <c r="M11" i="1"/>
  <c r="M13" i="1"/>
  <c r="M14" i="1"/>
  <c r="M15" i="1"/>
  <c r="M18" i="1"/>
  <c r="M3" i="1"/>
  <c r="K2" i="1"/>
  <c r="K7" i="1"/>
  <c r="K11" i="1"/>
  <c r="K15" i="1"/>
  <c r="K17" i="1"/>
  <c r="K18" i="1"/>
  <c r="I7" i="1"/>
  <c r="I11" i="1"/>
  <c r="I13" i="1"/>
  <c r="I14" i="1"/>
  <c r="I15" i="1"/>
  <c r="I18" i="1"/>
  <c r="I3" i="1"/>
  <c r="K3" i="1"/>
  <c r="M2" i="1"/>
  <c r="I2" i="1"/>
  <c r="G6" i="1"/>
  <c r="G7" i="1"/>
  <c r="G8" i="1"/>
  <c r="G11" i="1"/>
  <c r="G12" i="1"/>
  <c r="G14" i="1"/>
  <c r="G15" i="1"/>
  <c r="G16" i="1"/>
  <c r="G2" i="1"/>
  <c r="G3" i="1"/>
  <c r="E6" i="1"/>
  <c r="E7" i="1"/>
  <c r="E10" i="1"/>
  <c r="E11" i="1"/>
  <c r="E13" i="1"/>
  <c r="E15" i="1"/>
  <c r="E3" i="1"/>
  <c r="E2" i="1"/>
  <c r="E14" i="1" l="1"/>
  <c r="G18" i="1"/>
  <c r="I10" i="1"/>
  <c r="K10" i="1"/>
  <c r="M6" i="1"/>
  <c r="O6" i="1"/>
  <c r="G35" i="1"/>
  <c r="BM18" i="1"/>
  <c r="BM12" i="1"/>
  <c r="BK18" i="1"/>
  <c r="BK12" i="1"/>
  <c r="BI18" i="1"/>
  <c r="BI12" i="1"/>
  <c r="BG18" i="1"/>
  <c r="BG12" i="1"/>
  <c r="BE18" i="1"/>
  <c r="BE12" i="1"/>
  <c r="BC18" i="1"/>
  <c r="BC12" i="1"/>
  <c r="BA18" i="1"/>
  <c r="BA12" i="1"/>
  <c r="AY18" i="1"/>
  <c r="AY12" i="1"/>
  <c r="AW18" i="1"/>
  <c r="AW12" i="1"/>
  <c r="AU18" i="1"/>
  <c r="AU12" i="1"/>
  <c r="AO18" i="1"/>
  <c r="AO12" i="1"/>
  <c r="AQ18" i="1"/>
  <c r="AQ12" i="1"/>
  <c r="AS18" i="1"/>
  <c r="AS12" i="1"/>
  <c r="AM18" i="1"/>
  <c r="AM12" i="1"/>
  <c r="AK10" i="1"/>
  <c r="AI18" i="1"/>
  <c r="AI10" i="1"/>
  <c r="AG18" i="1"/>
  <c r="AG10" i="1"/>
  <c r="AE18" i="1"/>
  <c r="S6" i="1"/>
  <c r="U14" i="1"/>
  <c r="U6" i="1"/>
  <c r="W14" i="1"/>
  <c r="W6" i="1"/>
  <c r="Y14" i="1"/>
  <c r="Y6" i="1"/>
  <c r="K35" i="1"/>
  <c r="S31" i="1"/>
  <c r="U39" i="1"/>
  <c r="U31" i="1"/>
  <c r="W39" i="1"/>
  <c r="W31" i="1"/>
  <c r="Y31" i="1"/>
  <c r="AA27" i="1"/>
  <c r="AC27" i="1"/>
  <c r="AE31" i="1"/>
  <c r="AG31" i="1"/>
  <c r="AI27" i="1"/>
  <c r="AK27" i="1"/>
  <c r="AM31" i="1"/>
  <c r="AO27" i="1"/>
  <c r="BC31" i="1"/>
  <c r="BC25" i="1"/>
  <c r="BG31" i="1"/>
  <c r="BK27" i="1"/>
  <c r="BM31" i="1"/>
  <c r="BM27" i="1"/>
  <c r="BI29" i="1"/>
  <c r="AQ27" i="1"/>
  <c r="AS27" i="1"/>
  <c r="AU31" i="1"/>
  <c r="AW27" i="1"/>
  <c r="AY31" i="1"/>
  <c r="BA31" i="1"/>
  <c r="BE27" i="1"/>
  <c r="BI31" i="1"/>
  <c r="E18" i="1"/>
  <c r="G10" i="1"/>
  <c r="G4" i="1"/>
  <c r="I6" i="1"/>
  <c r="K14" i="1"/>
  <c r="K6" i="1"/>
  <c r="M10" i="1"/>
  <c r="O14" i="1"/>
  <c r="O8" i="1"/>
  <c r="G39" i="1"/>
  <c r="BM10" i="1"/>
  <c r="BM4" i="1"/>
  <c r="BK10" i="1"/>
  <c r="BK4" i="1"/>
  <c r="BI10" i="1"/>
  <c r="BI4" i="1"/>
  <c r="BG10" i="1"/>
  <c r="BG4" i="1"/>
  <c r="BE10" i="1"/>
  <c r="BE4" i="1"/>
  <c r="BC10" i="1"/>
  <c r="BC4" i="1"/>
  <c r="BA10" i="1"/>
  <c r="BA4" i="1"/>
  <c r="AY10" i="1"/>
  <c r="AY4" i="1"/>
  <c r="AW10" i="1"/>
  <c r="AW4" i="1"/>
  <c r="AU10" i="1"/>
  <c r="AU4" i="1"/>
  <c r="AO10" i="1"/>
  <c r="AO4" i="1"/>
  <c r="AQ10" i="1"/>
  <c r="AQ4" i="1"/>
  <c r="AS10" i="1"/>
  <c r="AS4" i="1"/>
  <c r="AM10" i="1"/>
  <c r="AK6" i="1"/>
  <c r="AI14" i="1"/>
  <c r="AI6" i="1"/>
  <c r="AG14" i="1"/>
  <c r="AG6" i="1"/>
  <c r="AE14" i="1"/>
  <c r="S10" i="1"/>
  <c r="U18" i="1"/>
  <c r="U10" i="1"/>
  <c r="W18" i="1"/>
  <c r="W10" i="1"/>
  <c r="Y18" i="1"/>
  <c r="Y10" i="1"/>
  <c r="S27" i="1"/>
  <c r="U35" i="1"/>
  <c r="U27" i="1"/>
  <c r="W35" i="1"/>
  <c r="W27" i="1"/>
  <c r="Y27" i="1"/>
  <c r="AA31" i="1"/>
  <c r="AC31" i="1"/>
  <c r="AE27" i="1"/>
  <c r="AG27" i="1"/>
  <c r="AI31" i="1"/>
  <c r="AK31" i="1"/>
  <c r="AO31" i="1"/>
  <c r="AW31" i="1"/>
  <c r="AW25" i="1"/>
  <c r="E9" i="1"/>
  <c r="I9" i="1"/>
  <c r="K13" i="1"/>
  <c r="M9" i="1"/>
  <c r="I38" i="1"/>
  <c r="AI17" i="1"/>
  <c r="AG13" i="1"/>
  <c r="Q13" i="1"/>
  <c r="Y13" i="1"/>
  <c r="AC30" i="1"/>
  <c r="AS30" i="1"/>
  <c r="AY30" i="1"/>
  <c r="AM13" i="1"/>
  <c r="AS13" i="1"/>
  <c r="AQ13" i="1"/>
  <c r="AO13" i="1"/>
  <c r="AU13" i="1"/>
  <c r="AW13" i="1"/>
  <c r="AY13" i="1"/>
  <c r="BA13" i="1"/>
  <c r="BC13" i="1"/>
  <c r="BE13" i="1"/>
  <c r="BG13" i="1"/>
  <c r="BI13" i="1"/>
  <c r="BK13" i="1"/>
  <c r="BM13" i="1"/>
  <c r="Y34" i="1"/>
  <c r="BG26" i="1"/>
  <c r="AO26" i="1"/>
  <c r="W26" i="1"/>
  <c r="U26" i="1"/>
  <c r="S26" i="1"/>
  <c r="Q26" i="1"/>
  <c r="O26" i="1"/>
  <c r="M26" i="1"/>
  <c r="K26" i="1"/>
  <c r="Y5" i="1"/>
  <c r="W5" i="1"/>
  <c r="U5" i="1"/>
  <c r="S5" i="1"/>
  <c r="Q5" i="1"/>
  <c r="AA5" i="1"/>
  <c r="AC5" i="1"/>
  <c r="AE5" i="1"/>
  <c r="AG5" i="1"/>
  <c r="AI5" i="1"/>
  <c r="AK5" i="1"/>
  <c r="AM5" i="1"/>
  <c r="AS5" i="1"/>
  <c r="AQ5" i="1"/>
  <c r="AO5" i="1"/>
  <c r="AU5" i="1"/>
  <c r="AW5" i="1"/>
  <c r="AY5" i="1"/>
  <c r="BA5" i="1"/>
  <c r="BC5" i="1"/>
  <c r="BE5" i="1"/>
  <c r="BG5" i="1"/>
  <c r="BI5" i="1"/>
  <c r="BK5" i="1"/>
  <c r="BM5" i="1"/>
  <c r="I26" i="1"/>
  <c r="G26" i="1"/>
  <c r="BI26" i="1"/>
  <c r="BA26" i="1"/>
  <c r="AQ26" i="1"/>
  <c r="AI26" i="1"/>
  <c r="AG26" i="1"/>
  <c r="AA26" i="1"/>
  <c r="Y26" i="1"/>
  <c r="BE26" i="1"/>
  <c r="BC26" i="1"/>
  <c r="AY26" i="1"/>
  <c r="AW26" i="1"/>
  <c r="AU26" i="1"/>
  <c r="AS26" i="1"/>
  <c r="AM26" i="1"/>
  <c r="AK26" i="1"/>
  <c r="AE26" i="1"/>
  <c r="AC26" i="1"/>
  <c r="E17" i="1"/>
  <c r="I17" i="1"/>
  <c r="K5" i="1"/>
  <c r="M17" i="1"/>
  <c r="G38" i="1"/>
  <c r="AC13" i="1"/>
  <c r="U13" i="1"/>
  <c r="M34" i="1"/>
  <c r="U34" i="1"/>
  <c r="AM17" i="1"/>
  <c r="AS17" i="1"/>
  <c r="AQ17" i="1"/>
  <c r="AO17" i="1"/>
  <c r="AU17" i="1"/>
  <c r="AW17" i="1"/>
  <c r="AY17" i="1"/>
  <c r="BA17" i="1"/>
  <c r="BC17" i="1"/>
  <c r="BE17" i="1"/>
  <c r="BG17" i="1"/>
  <c r="BI17" i="1"/>
  <c r="BK17" i="1"/>
  <c r="BM17" i="1"/>
  <c r="W38" i="1"/>
  <c r="U38" i="1"/>
  <c r="S38" i="1"/>
  <c r="Q38" i="1"/>
  <c r="O38" i="1"/>
  <c r="M38" i="1"/>
  <c r="K38" i="1"/>
  <c r="Y17" i="1"/>
  <c r="W17" i="1"/>
  <c r="U17" i="1"/>
  <c r="S17" i="1"/>
  <c r="Q17" i="1"/>
  <c r="AA17" i="1"/>
  <c r="AC17" i="1"/>
  <c r="AE17" i="1"/>
  <c r="AG17" i="1"/>
  <c r="BI30" i="1"/>
  <c r="BA30" i="1"/>
  <c r="AQ30" i="1"/>
  <c r="AI30" i="1"/>
  <c r="AG30" i="1"/>
  <c r="AA30" i="1"/>
  <c r="Y30" i="1"/>
  <c r="AM9" i="1"/>
  <c r="AS9" i="1"/>
  <c r="AQ9" i="1"/>
  <c r="AO9" i="1"/>
  <c r="AU9" i="1"/>
  <c r="AW9" i="1"/>
  <c r="AY9" i="1"/>
  <c r="BA9" i="1"/>
  <c r="BC9" i="1"/>
  <c r="BE9" i="1"/>
  <c r="BG9" i="1"/>
  <c r="BI9" i="1"/>
  <c r="BK9" i="1"/>
  <c r="BM9" i="1"/>
  <c r="BK30" i="1"/>
  <c r="BG30" i="1"/>
  <c r="BC30" i="1"/>
  <c r="AW30" i="1"/>
  <c r="AO30" i="1"/>
  <c r="W30" i="1"/>
  <c r="U30" i="1"/>
  <c r="S30" i="1"/>
  <c r="Q30" i="1"/>
  <c r="O30" i="1"/>
  <c r="M30" i="1"/>
  <c r="K30" i="1"/>
  <c r="Y9" i="1"/>
  <c r="W9" i="1"/>
  <c r="U9" i="1"/>
  <c r="S9" i="1"/>
  <c r="Q9" i="1"/>
  <c r="AA9" i="1"/>
  <c r="AC9" i="1"/>
  <c r="AE9" i="1"/>
  <c r="AG9" i="1"/>
  <c r="AI9" i="1"/>
  <c r="AK9" i="1"/>
  <c r="I30" i="1"/>
  <c r="G30" i="1"/>
  <c r="E5" i="1"/>
  <c r="G17" i="1"/>
  <c r="G13" i="1"/>
  <c r="G9" i="1"/>
  <c r="G5" i="1"/>
  <c r="I5" i="1"/>
  <c r="K9" i="1"/>
  <c r="M5" i="1"/>
  <c r="O17" i="1"/>
  <c r="O13" i="1"/>
  <c r="O9" i="1"/>
  <c r="O5" i="1"/>
  <c r="I34" i="1"/>
  <c r="AI13" i="1"/>
  <c r="AA13" i="1"/>
  <c r="W13" i="1"/>
  <c r="O34" i="1"/>
  <c r="W34" i="1"/>
  <c r="AE30" i="1"/>
  <c r="AU30" i="1"/>
  <c r="BE30" i="1"/>
  <c r="W37" i="1"/>
  <c r="U37" i="1"/>
  <c r="S37" i="1"/>
  <c r="Q37" i="1"/>
  <c r="O37" i="1"/>
  <c r="M37" i="1"/>
  <c r="K37" i="1"/>
  <c r="Y16" i="1"/>
  <c r="W16" i="1"/>
  <c r="U16" i="1"/>
  <c r="S16" i="1"/>
  <c r="Q16" i="1"/>
  <c r="AA16" i="1"/>
  <c r="AC16" i="1"/>
  <c r="AE16" i="1"/>
  <c r="AG16" i="1"/>
  <c r="AI16" i="1"/>
  <c r="AK16" i="1"/>
  <c r="E16" i="1"/>
  <c r="E12" i="1"/>
  <c r="E8" i="1"/>
  <c r="E4" i="1"/>
  <c r="I16" i="1"/>
  <c r="I12" i="1"/>
  <c r="I8" i="1"/>
  <c r="I4" i="1"/>
  <c r="M16" i="1"/>
  <c r="M12" i="1"/>
  <c r="M8" i="1"/>
  <c r="M4" i="1"/>
  <c r="G37" i="1"/>
  <c r="G33" i="1"/>
  <c r="G29" i="1"/>
  <c r="G25" i="1"/>
  <c r="I37" i="1"/>
  <c r="I33" i="1"/>
  <c r="I29" i="1"/>
  <c r="I25" i="1"/>
  <c r="BM33" i="1"/>
  <c r="BK25" i="1"/>
  <c r="BE25" i="1"/>
  <c r="BA25" i="1"/>
  <c r="AY25" i="1"/>
  <c r="AS25" i="1"/>
  <c r="AQ25" i="1"/>
  <c r="AG25" i="1"/>
  <c r="AE25" i="1"/>
  <c r="W25" i="1"/>
  <c r="U25" i="1"/>
  <c r="S25" i="1"/>
  <c r="Q25" i="1"/>
  <c r="O25" i="1"/>
  <c r="M25" i="1"/>
  <c r="K25" i="1"/>
  <c r="Y4" i="1"/>
  <c r="W4" i="1"/>
  <c r="U4" i="1"/>
  <c r="S4" i="1"/>
  <c r="Q4" i="1"/>
  <c r="AA4" i="1"/>
  <c r="AC4" i="1"/>
  <c r="AE4" i="1"/>
  <c r="AG4" i="1"/>
  <c r="AI4" i="1"/>
  <c r="AK4" i="1"/>
  <c r="AM4" i="1"/>
  <c r="BG25" i="1"/>
  <c r="AU25" i="1"/>
  <c r="AM25" i="1"/>
  <c r="AK25" i="1"/>
  <c r="AI25" i="1"/>
  <c r="AC25" i="1"/>
  <c r="AA25" i="1"/>
  <c r="BK29" i="1"/>
  <c r="BE29" i="1"/>
  <c r="BA29" i="1"/>
  <c r="AY29" i="1"/>
  <c r="AS29" i="1"/>
  <c r="AQ29" i="1"/>
  <c r="AG29" i="1"/>
  <c r="AE29" i="1"/>
  <c r="W29" i="1"/>
  <c r="U29" i="1"/>
  <c r="S29" i="1"/>
  <c r="Q29" i="1"/>
  <c r="O29" i="1"/>
  <c r="M29" i="1"/>
  <c r="K29" i="1"/>
  <c r="Y8" i="1"/>
  <c r="W8" i="1"/>
  <c r="U8" i="1"/>
  <c r="S8" i="1"/>
  <c r="Q8" i="1"/>
  <c r="AA8" i="1"/>
  <c r="AC8" i="1"/>
  <c r="AE8" i="1"/>
  <c r="AG8" i="1"/>
  <c r="AI8" i="1"/>
  <c r="AK8" i="1"/>
  <c r="BG29" i="1"/>
  <c r="AU29" i="1"/>
  <c r="AM29" i="1"/>
  <c r="AK29" i="1"/>
  <c r="AI29" i="1"/>
  <c r="AC29" i="1"/>
  <c r="AA29" i="1"/>
  <c r="BK33" i="1"/>
  <c r="BE33" i="1"/>
  <c r="W33" i="1"/>
  <c r="U33" i="1"/>
  <c r="S33" i="1"/>
  <c r="Q33" i="1"/>
  <c r="O33" i="1"/>
  <c r="M33" i="1"/>
  <c r="K33" i="1"/>
  <c r="Y12" i="1"/>
  <c r="W12" i="1"/>
  <c r="U12" i="1"/>
  <c r="S12" i="1"/>
  <c r="Q12" i="1"/>
  <c r="AA12" i="1"/>
  <c r="AC12" i="1"/>
  <c r="AE12" i="1"/>
  <c r="AG12" i="1"/>
  <c r="AI12" i="1"/>
  <c r="AK12" i="1"/>
  <c r="AM33" i="1"/>
  <c r="AA33" i="1"/>
  <c r="K16" i="1"/>
  <c r="K12" i="1"/>
  <c r="K8" i="1"/>
  <c r="K4" i="1"/>
  <c r="Y37" i="1"/>
  <c r="Y33" i="1"/>
  <c r="Y29" i="1"/>
  <c r="Y25" i="1"/>
  <c r="AO29" i="1"/>
  <c r="AO25" i="1"/>
  <c r="J38" i="1"/>
  <c r="L38" i="1"/>
  <c r="N38" i="1"/>
  <c r="P38" i="1"/>
  <c r="R38" i="1"/>
  <c r="T38" i="1"/>
  <c r="V38" i="1"/>
  <c r="X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M38" i="1"/>
  <c r="J39" i="1"/>
  <c r="L39" i="1"/>
  <c r="N39" i="1"/>
  <c r="P39" i="1"/>
  <c r="R39" i="1"/>
  <c r="T39" i="1"/>
  <c r="V39" i="1"/>
  <c r="X39" i="1"/>
  <c r="Z39" i="1"/>
  <c r="AA39" i="1" s="1"/>
  <c r="AB39" i="1"/>
  <c r="AC39" i="1"/>
  <c r="AD39" i="1"/>
  <c r="AE39" i="1" s="1"/>
  <c r="AF39" i="1"/>
  <c r="AG39" i="1"/>
  <c r="AH39" i="1"/>
  <c r="AI39" i="1" s="1"/>
  <c r="AJ39" i="1"/>
  <c r="AK39" i="1"/>
  <c r="AL39" i="1"/>
  <c r="AM39" i="1" s="1"/>
  <c r="AN39" i="1"/>
  <c r="AO39" i="1"/>
  <c r="AP39" i="1"/>
  <c r="AQ39" i="1" s="1"/>
  <c r="AR39" i="1"/>
  <c r="AS39" i="1"/>
  <c r="AT39" i="1"/>
  <c r="AU39" i="1" s="1"/>
  <c r="AV39" i="1"/>
  <c r="AW39" i="1"/>
  <c r="AX39" i="1"/>
  <c r="AY39" i="1" s="1"/>
  <c r="AZ39" i="1"/>
  <c r="BA39" i="1"/>
  <c r="BB39" i="1"/>
  <c r="BC39" i="1" s="1"/>
  <c r="BD39" i="1"/>
  <c r="BE39" i="1"/>
  <c r="BF39" i="1"/>
  <c r="BG39" i="1" s="1"/>
  <c r="BH39" i="1"/>
  <c r="BI39" i="1"/>
  <c r="BJ39" i="1"/>
  <c r="BK39" i="1" s="1"/>
  <c r="BM39" i="1"/>
  <c r="H38" i="1"/>
  <c r="H39" i="1"/>
  <c r="F38" i="1"/>
  <c r="F39" i="1"/>
  <c r="V16" i="1"/>
  <c r="V17" i="1"/>
  <c r="V18" i="1"/>
  <c r="D18" i="1"/>
  <c r="BD18" i="1" s="1"/>
  <c r="BF18" i="1"/>
  <c r="BH18" i="1"/>
  <c r="BJ18" i="1"/>
  <c r="F18" i="1"/>
  <c r="H18" i="1"/>
  <c r="J18" i="1"/>
  <c r="L18" i="1"/>
  <c r="N18" i="1"/>
  <c r="P18" i="1"/>
  <c r="R18" i="1"/>
  <c r="T18" i="1"/>
  <c r="X18" i="1"/>
  <c r="Z18" i="1"/>
  <c r="AB18" i="1"/>
  <c r="AD18" i="1"/>
  <c r="AF18" i="1"/>
  <c r="AH18" i="1"/>
  <c r="AJ18" i="1"/>
  <c r="AL18" i="1"/>
  <c r="AN18" i="1"/>
  <c r="AP18" i="1"/>
  <c r="AR18" i="1"/>
  <c r="AT18" i="1"/>
  <c r="AV18" i="1"/>
  <c r="AX18" i="1"/>
  <c r="AZ18" i="1"/>
  <c r="BB18" i="1"/>
  <c r="D17" i="1"/>
  <c r="BD17" i="1" s="1"/>
  <c r="BH17" i="1"/>
  <c r="BJ17" i="1"/>
  <c r="F17" i="1"/>
  <c r="H17" i="1"/>
  <c r="J17" i="1"/>
  <c r="L17" i="1"/>
  <c r="N17" i="1"/>
  <c r="P17" i="1"/>
  <c r="R17" i="1"/>
  <c r="T17" i="1"/>
  <c r="X17" i="1"/>
  <c r="Z17" i="1"/>
  <c r="AB17" i="1"/>
  <c r="AD17" i="1"/>
  <c r="AF17" i="1"/>
  <c r="AH17" i="1"/>
  <c r="AJ17" i="1"/>
  <c r="AL17" i="1"/>
  <c r="AN17" i="1"/>
  <c r="AP17" i="1"/>
  <c r="AR17" i="1"/>
  <c r="AT17" i="1"/>
  <c r="AV17" i="1"/>
  <c r="AX17" i="1"/>
  <c r="AZ17" i="1"/>
  <c r="BB17" i="1"/>
  <c r="L23" i="1"/>
  <c r="L24" i="1"/>
  <c r="N24" i="1"/>
  <c r="L25" i="1"/>
  <c r="N25" i="1"/>
  <c r="L26" i="1"/>
  <c r="N26" i="1"/>
  <c r="L27" i="1"/>
  <c r="N27" i="1"/>
  <c r="L28" i="1"/>
  <c r="N28" i="1"/>
  <c r="L29" i="1"/>
  <c r="N29" i="1"/>
  <c r="L30" i="1"/>
  <c r="N30" i="1"/>
  <c r="L31" i="1"/>
  <c r="N31" i="1"/>
  <c r="L32" i="1"/>
  <c r="N32" i="1"/>
  <c r="L33" i="1"/>
  <c r="N33" i="1"/>
  <c r="L34" i="1"/>
  <c r="N34" i="1"/>
  <c r="L35" i="1"/>
  <c r="N35" i="1"/>
  <c r="L36" i="1"/>
  <c r="N36" i="1"/>
  <c r="L37" i="1"/>
  <c r="N37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X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T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BB2" i="1"/>
  <c r="AZ2" i="1"/>
  <c r="AX2" i="1"/>
  <c r="AV2" i="1"/>
  <c r="AT2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2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2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N2" i="1"/>
  <c r="AL2" i="1"/>
  <c r="AJ2" i="1"/>
  <c r="AH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AD2" i="1"/>
  <c r="AB2" i="1"/>
  <c r="Z2" i="1"/>
  <c r="X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2" i="1"/>
  <c r="E19" i="1" l="1"/>
  <c r="BC19" i="1"/>
  <c r="AY19" i="1"/>
  <c r="AE19" i="1"/>
  <c r="AQ19" i="1"/>
  <c r="AW19" i="1"/>
  <c r="AO19" i="1"/>
  <c r="AU19" i="1"/>
  <c r="U19" i="1"/>
  <c r="M40" i="1"/>
  <c r="S19" i="1"/>
  <c r="AA19" i="1"/>
  <c r="AI19" i="1"/>
  <c r="AM19" i="1"/>
  <c r="BA19" i="1"/>
  <c r="Y19" i="1"/>
  <c r="AC19" i="1"/>
  <c r="AG19" i="1"/>
  <c r="AK19" i="1"/>
  <c r="AS19" i="1"/>
  <c r="O40" i="1"/>
  <c r="BF17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2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23" i="1"/>
  <c r="J23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2" i="1"/>
  <c r="Q40" i="1" l="1"/>
  <c r="S40" i="1"/>
  <c r="U40" i="1"/>
  <c r="Q19" i="1"/>
  <c r="I40" i="1"/>
  <c r="K40" i="1"/>
  <c r="G40" i="1"/>
  <c r="BF2" i="1"/>
  <c r="BF23" i="1"/>
  <c r="BL2" i="1"/>
  <c r="BD2" i="1"/>
  <c r="BH2" i="1"/>
  <c r="BH23" i="1"/>
  <c r="BJ2" i="1"/>
  <c r="AZ23" i="1"/>
  <c r="AX23" i="1"/>
  <c r="AR23" i="1"/>
  <c r="BL23" i="1"/>
  <c r="BD23" i="1"/>
  <c r="BB23" i="1"/>
  <c r="BJ23" i="1"/>
  <c r="AH23" i="1"/>
  <c r="Z23" i="1"/>
  <c r="V23" i="1"/>
  <c r="AV23" i="1"/>
  <c r="AN23" i="1"/>
  <c r="AJ23" i="1"/>
  <c r="AF23" i="1"/>
  <c r="AL23" i="1"/>
  <c r="AB23" i="1"/>
  <c r="X23" i="1"/>
  <c r="AT23" i="1"/>
  <c r="AP23" i="1"/>
  <c r="AD23" i="1"/>
  <c r="BJ13" i="1"/>
  <c r="BH13" i="1"/>
  <c r="BF13" i="1"/>
  <c r="BD13" i="1"/>
  <c r="BB34" i="1"/>
  <c r="BC34" i="1" s="1"/>
  <c r="BF34" i="1"/>
  <c r="BG34" i="1" s="1"/>
  <c r="BH34" i="1"/>
  <c r="BI34" i="1" s="1"/>
  <c r="AZ34" i="1"/>
  <c r="BA34" i="1" s="1"/>
  <c r="AX34" i="1"/>
  <c r="AY34" i="1" s="1"/>
  <c r="BM34" i="1"/>
  <c r="BD34" i="1"/>
  <c r="BE34" i="1" s="1"/>
  <c r="AN34" i="1"/>
  <c r="AO34" i="1" s="1"/>
  <c r="AL34" i="1"/>
  <c r="AM34" i="1" s="1"/>
  <c r="BJ34" i="1"/>
  <c r="BK34" i="1" s="1"/>
  <c r="AP34" i="1"/>
  <c r="AQ34" i="1" s="1"/>
  <c r="AJ34" i="1"/>
  <c r="AK34" i="1" s="1"/>
  <c r="Z34" i="1"/>
  <c r="AA34" i="1" s="1"/>
  <c r="V34" i="1"/>
  <c r="AV34" i="1"/>
  <c r="AW34" i="1" s="1"/>
  <c r="AT34" i="1"/>
  <c r="AU34" i="1" s="1"/>
  <c r="AB34" i="1"/>
  <c r="AC34" i="1" s="1"/>
  <c r="X34" i="1"/>
  <c r="AR34" i="1"/>
  <c r="AS34" i="1" s="1"/>
  <c r="AH34" i="1"/>
  <c r="AI34" i="1" s="1"/>
  <c r="AF34" i="1"/>
  <c r="AG34" i="1" s="1"/>
  <c r="AD34" i="1"/>
  <c r="AE34" i="1" s="1"/>
  <c r="BJ14" i="1"/>
  <c r="BH14" i="1"/>
  <c r="BF14" i="1"/>
  <c r="BD14" i="1"/>
  <c r="BM35" i="1"/>
  <c r="BJ35" i="1"/>
  <c r="BK35" i="1" s="1"/>
  <c r="BH35" i="1"/>
  <c r="BI35" i="1" s="1"/>
  <c r="BF35" i="1"/>
  <c r="BG35" i="1" s="1"/>
  <c r="BD35" i="1"/>
  <c r="BE35" i="1" s="1"/>
  <c r="AN35" i="1"/>
  <c r="AO35" i="1" s="1"/>
  <c r="AL35" i="1"/>
  <c r="AM35" i="1" s="1"/>
  <c r="BB35" i="1"/>
  <c r="BC35" i="1" s="1"/>
  <c r="AV35" i="1"/>
  <c r="AW35" i="1" s="1"/>
  <c r="AP35" i="1"/>
  <c r="AQ35" i="1" s="1"/>
  <c r="AR35" i="1"/>
  <c r="AS35" i="1" s="1"/>
  <c r="AH35" i="1"/>
  <c r="AI35" i="1" s="1"/>
  <c r="AF35" i="1"/>
  <c r="AG35" i="1" s="1"/>
  <c r="AD35" i="1"/>
  <c r="AE35" i="1" s="1"/>
  <c r="AJ35" i="1"/>
  <c r="AK35" i="1" s="1"/>
  <c r="Z35" i="1"/>
  <c r="AA35" i="1" s="1"/>
  <c r="AZ35" i="1"/>
  <c r="BA35" i="1" s="1"/>
  <c r="AX35" i="1"/>
  <c r="AY35" i="1" s="1"/>
  <c r="AT35" i="1"/>
  <c r="AU35" i="1" s="1"/>
  <c r="X35" i="1"/>
  <c r="AB35" i="1"/>
  <c r="AC35" i="1" s="1"/>
  <c r="V35" i="1"/>
  <c r="BJ10" i="1"/>
  <c r="BH10" i="1"/>
  <c r="BF10" i="1"/>
  <c r="BD10" i="1"/>
  <c r="BJ31" i="1"/>
  <c r="BH31" i="1"/>
  <c r="BF31" i="1"/>
  <c r="BD31" i="1"/>
  <c r="AN31" i="1"/>
  <c r="AL31" i="1"/>
  <c r="AJ31" i="1"/>
  <c r="BB31" i="1"/>
  <c r="AV31" i="1"/>
  <c r="AP31" i="1"/>
  <c r="AT31" i="1"/>
  <c r="AH31" i="1"/>
  <c r="AF31" i="1"/>
  <c r="AD31" i="1"/>
  <c r="AX31" i="1"/>
  <c r="Z31" i="1"/>
  <c r="V31" i="1"/>
  <c r="AB31" i="1"/>
  <c r="AR31" i="1"/>
  <c r="X31" i="1"/>
  <c r="AZ31" i="1"/>
  <c r="BJ6" i="1"/>
  <c r="BH6" i="1"/>
  <c r="BF6" i="1"/>
  <c r="BD6" i="1"/>
  <c r="BJ27" i="1"/>
  <c r="BH27" i="1"/>
  <c r="BF27" i="1"/>
  <c r="BD27" i="1"/>
  <c r="AN27" i="1"/>
  <c r="AL27" i="1"/>
  <c r="AJ27" i="1"/>
  <c r="BB27" i="1"/>
  <c r="AV27" i="1"/>
  <c r="AP27" i="1"/>
  <c r="AX27" i="1"/>
  <c r="AR27" i="1"/>
  <c r="AH27" i="1"/>
  <c r="AF27" i="1"/>
  <c r="AD27" i="1"/>
  <c r="AZ27" i="1"/>
  <c r="Z27" i="1"/>
  <c r="V27" i="1"/>
  <c r="AB27" i="1"/>
  <c r="AT27" i="1"/>
  <c r="X27" i="1"/>
  <c r="BJ5" i="1"/>
  <c r="BH5" i="1"/>
  <c r="BF5" i="1"/>
  <c r="BD5" i="1"/>
  <c r="BB26" i="1"/>
  <c r="BJ26" i="1"/>
  <c r="BD26" i="1"/>
  <c r="AZ26" i="1"/>
  <c r="AX26" i="1"/>
  <c r="AT26" i="1"/>
  <c r="BH26" i="1"/>
  <c r="AN26" i="1"/>
  <c r="AL26" i="1"/>
  <c r="AJ26" i="1"/>
  <c r="AP26" i="1"/>
  <c r="Z26" i="1"/>
  <c r="V26" i="1"/>
  <c r="AB26" i="1"/>
  <c r="X26" i="1"/>
  <c r="BF26" i="1"/>
  <c r="AV26" i="1"/>
  <c r="AR26" i="1"/>
  <c r="AH26" i="1"/>
  <c r="AF26" i="1"/>
  <c r="AD26" i="1"/>
  <c r="BM37" i="1"/>
  <c r="BJ37" i="1"/>
  <c r="BK37" i="1" s="1"/>
  <c r="BH37" i="1"/>
  <c r="BI37" i="1" s="1"/>
  <c r="BF37" i="1"/>
  <c r="BG37" i="1" s="1"/>
  <c r="BD37" i="1"/>
  <c r="BE37" i="1" s="1"/>
  <c r="BJ16" i="1"/>
  <c r="BH16" i="1"/>
  <c r="BF16" i="1"/>
  <c r="BD16" i="1"/>
  <c r="BB37" i="1"/>
  <c r="BC37" i="1" s="1"/>
  <c r="AZ37" i="1"/>
  <c r="BA37" i="1" s="1"/>
  <c r="AX37" i="1"/>
  <c r="AY37" i="1" s="1"/>
  <c r="AT37" i="1"/>
  <c r="AU37" i="1" s="1"/>
  <c r="AR37" i="1"/>
  <c r="AS37" i="1" s="1"/>
  <c r="AV37" i="1"/>
  <c r="AW37" i="1" s="1"/>
  <c r="AN37" i="1"/>
  <c r="AO37" i="1" s="1"/>
  <c r="AB37" i="1"/>
  <c r="AC37" i="1" s="1"/>
  <c r="X37" i="1"/>
  <c r="AP37" i="1"/>
  <c r="AQ37" i="1" s="1"/>
  <c r="AJ37" i="1"/>
  <c r="AK37" i="1" s="1"/>
  <c r="Z37" i="1"/>
  <c r="AA37" i="1" s="1"/>
  <c r="V37" i="1"/>
  <c r="AL37" i="1"/>
  <c r="AM37" i="1" s="1"/>
  <c r="AF37" i="1"/>
  <c r="AG37" i="1" s="1"/>
  <c r="AH37" i="1"/>
  <c r="AI37" i="1" s="1"/>
  <c r="AD37" i="1"/>
  <c r="AE37" i="1" s="1"/>
  <c r="BJ33" i="1"/>
  <c r="BH33" i="1"/>
  <c r="BI33" i="1" s="1"/>
  <c r="BF33" i="1"/>
  <c r="BG33" i="1" s="1"/>
  <c r="BD33" i="1"/>
  <c r="BJ12" i="1"/>
  <c r="BH12" i="1"/>
  <c r="BF12" i="1"/>
  <c r="BD12" i="1"/>
  <c r="BB33" i="1"/>
  <c r="AZ33" i="1"/>
  <c r="BA33" i="1" s="1"/>
  <c r="AX33" i="1"/>
  <c r="AY33" i="1" s="1"/>
  <c r="AT33" i="1"/>
  <c r="AU33" i="1" s="1"/>
  <c r="AR33" i="1"/>
  <c r="AS33" i="1" s="1"/>
  <c r="AV33" i="1"/>
  <c r="AW33" i="1" s="1"/>
  <c r="AL33" i="1"/>
  <c r="AB33" i="1"/>
  <c r="AC33" i="1" s="1"/>
  <c r="X33" i="1"/>
  <c r="AP33" i="1"/>
  <c r="AQ33" i="1" s="1"/>
  <c r="AJ33" i="1"/>
  <c r="Z33" i="1"/>
  <c r="V33" i="1"/>
  <c r="AN33" i="1"/>
  <c r="AO33" i="1" s="1"/>
  <c r="AH33" i="1"/>
  <c r="AI33" i="1" s="1"/>
  <c r="AD33" i="1"/>
  <c r="AE33" i="1" s="1"/>
  <c r="AF33" i="1"/>
  <c r="AG33" i="1" s="1"/>
  <c r="BJ29" i="1"/>
  <c r="BH29" i="1"/>
  <c r="BF29" i="1"/>
  <c r="BD29" i="1"/>
  <c r="BJ8" i="1"/>
  <c r="BH8" i="1"/>
  <c r="BF8" i="1"/>
  <c r="BD8" i="1"/>
  <c r="BB29" i="1"/>
  <c r="AZ29" i="1"/>
  <c r="AX29" i="1"/>
  <c r="AT29" i="1"/>
  <c r="AR29" i="1"/>
  <c r="AV29" i="1"/>
  <c r="AN29" i="1"/>
  <c r="AJ29" i="1"/>
  <c r="AB29" i="1"/>
  <c r="X29" i="1"/>
  <c r="AP29" i="1"/>
  <c r="Z29" i="1"/>
  <c r="V29" i="1"/>
  <c r="AF29" i="1"/>
  <c r="AD29" i="1"/>
  <c r="AL29" i="1"/>
  <c r="AH29" i="1"/>
  <c r="BJ25" i="1"/>
  <c r="BH25" i="1"/>
  <c r="BF25" i="1"/>
  <c r="BD25" i="1"/>
  <c r="BJ4" i="1"/>
  <c r="BH4" i="1"/>
  <c r="BF4" i="1"/>
  <c r="BD4" i="1"/>
  <c r="BB25" i="1"/>
  <c r="AZ25" i="1"/>
  <c r="AX25" i="1"/>
  <c r="AT25" i="1"/>
  <c r="AR25" i="1"/>
  <c r="AV25" i="1"/>
  <c r="AL25" i="1"/>
  <c r="AB25" i="1"/>
  <c r="X25" i="1"/>
  <c r="AP25" i="1"/>
  <c r="Z25" i="1"/>
  <c r="V25" i="1"/>
  <c r="AD25" i="1"/>
  <c r="AJ25" i="1"/>
  <c r="AH25" i="1"/>
  <c r="AF25" i="1"/>
  <c r="AN25" i="1"/>
  <c r="BJ9" i="1"/>
  <c r="BH9" i="1"/>
  <c r="BF9" i="1"/>
  <c r="BD9" i="1"/>
  <c r="BB30" i="1"/>
  <c r="BH30" i="1"/>
  <c r="BJ30" i="1"/>
  <c r="AZ30" i="1"/>
  <c r="AX30" i="1"/>
  <c r="BF30" i="1"/>
  <c r="AN30" i="1"/>
  <c r="AL30" i="1"/>
  <c r="AV30" i="1"/>
  <c r="Z30" i="1"/>
  <c r="V30" i="1"/>
  <c r="BD30" i="1"/>
  <c r="AR30" i="1"/>
  <c r="AJ30" i="1"/>
  <c r="AB30" i="1"/>
  <c r="X30" i="1"/>
  <c r="AT30" i="1"/>
  <c r="AH30" i="1"/>
  <c r="AF30" i="1"/>
  <c r="AD30" i="1"/>
  <c r="AP30" i="1"/>
  <c r="BM36" i="1"/>
  <c r="BJ36" i="1"/>
  <c r="BK36" i="1" s="1"/>
  <c r="BH36" i="1"/>
  <c r="BI36" i="1" s="1"/>
  <c r="BF36" i="1"/>
  <c r="BG36" i="1" s="1"/>
  <c r="BD36" i="1"/>
  <c r="BE36" i="1" s="1"/>
  <c r="BH15" i="1"/>
  <c r="AV36" i="1"/>
  <c r="AW36" i="1" s="1"/>
  <c r="AP36" i="1"/>
  <c r="AQ36" i="1" s="1"/>
  <c r="BJ15" i="1"/>
  <c r="BF15" i="1"/>
  <c r="AZ36" i="1"/>
  <c r="BA36" i="1" s="1"/>
  <c r="AX36" i="1"/>
  <c r="AY36" i="1" s="1"/>
  <c r="AT36" i="1"/>
  <c r="AU36" i="1" s="1"/>
  <c r="AR36" i="1"/>
  <c r="AS36" i="1" s="1"/>
  <c r="BD15" i="1"/>
  <c r="AL36" i="1"/>
  <c r="AM36" i="1" s="1"/>
  <c r="AH36" i="1"/>
  <c r="AI36" i="1" s="1"/>
  <c r="AF36" i="1"/>
  <c r="AG36" i="1" s="1"/>
  <c r="AD36" i="1"/>
  <c r="AE36" i="1" s="1"/>
  <c r="AN36" i="1"/>
  <c r="AO36" i="1" s="1"/>
  <c r="AB36" i="1"/>
  <c r="AC36" i="1" s="1"/>
  <c r="X36" i="1"/>
  <c r="AJ36" i="1"/>
  <c r="AK36" i="1" s="1"/>
  <c r="BB36" i="1"/>
  <c r="BC36" i="1" s="1"/>
  <c r="Z36" i="1"/>
  <c r="AA36" i="1" s="1"/>
  <c r="V36" i="1"/>
  <c r="BJ32" i="1"/>
  <c r="BH32" i="1"/>
  <c r="BF32" i="1"/>
  <c r="BD32" i="1"/>
  <c r="BJ11" i="1"/>
  <c r="BB32" i="1"/>
  <c r="AV32" i="1"/>
  <c r="AP32" i="1"/>
  <c r="BD11" i="1"/>
  <c r="BH11" i="1"/>
  <c r="AZ32" i="1"/>
  <c r="AX32" i="1"/>
  <c r="AT32" i="1"/>
  <c r="AR32" i="1"/>
  <c r="AN32" i="1"/>
  <c r="AH32" i="1"/>
  <c r="AF32" i="1"/>
  <c r="AD32" i="1"/>
  <c r="AL32" i="1"/>
  <c r="AB32" i="1"/>
  <c r="X32" i="1"/>
  <c r="Z32" i="1"/>
  <c r="V32" i="1"/>
  <c r="BF11" i="1"/>
  <c r="AJ32" i="1"/>
  <c r="BJ28" i="1"/>
  <c r="BH28" i="1"/>
  <c r="BF28" i="1"/>
  <c r="BD28" i="1"/>
  <c r="BD7" i="1"/>
  <c r="AV28" i="1"/>
  <c r="AP28" i="1"/>
  <c r="BF7" i="1"/>
  <c r="BJ7" i="1"/>
  <c r="AZ28" i="1"/>
  <c r="AX28" i="1"/>
  <c r="AT28" i="1"/>
  <c r="AR28" i="1"/>
  <c r="BH7" i="1"/>
  <c r="BB28" i="1"/>
  <c r="AL28" i="1"/>
  <c r="AH28" i="1"/>
  <c r="AF28" i="1"/>
  <c r="AD28" i="1"/>
  <c r="AN28" i="1"/>
  <c r="AJ28" i="1"/>
  <c r="AB28" i="1"/>
  <c r="X28" i="1"/>
  <c r="Z28" i="1"/>
  <c r="V28" i="1"/>
  <c r="BJ24" i="1"/>
  <c r="BH24" i="1"/>
  <c r="BF24" i="1"/>
  <c r="BD24" i="1"/>
  <c r="BF3" i="1"/>
  <c r="BB24" i="1"/>
  <c r="AV24" i="1"/>
  <c r="AP24" i="1"/>
  <c r="BH3" i="1"/>
  <c r="BL3" i="1"/>
  <c r="BD3" i="1"/>
  <c r="AZ24" i="1"/>
  <c r="AX24" i="1"/>
  <c r="AT24" i="1"/>
  <c r="AR24" i="1"/>
  <c r="AN24" i="1"/>
  <c r="AJ24" i="1"/>
  <c r="AH24" i="1"/>
  <c r="AF24" i="1"/>
  <c r="AD24" i="1"/>
  <c r="AL24" i="1"/>
  <c r="AB24" i="1"/>
  <c r="X24" i="1"/>
  <c r="BJ3" i="1"/>
  <c r="Z24" i="1"/>
  <c r="V24" i="1"/>
  <c r="F16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W19" i="1" s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2" i="1"/>
  <c r="M19" i="1" l="1"/>
  <c r="G19" i="1"/>
  <c r="BI40" i="1"/>
  <c r="AQ40" i="1"/>
  <c r="AW40" i="1"/>
  <c r="AS40" i="1"/>
  <c r="BG40" i="1"/>
  <c r="K19" i="1"/>
  <c r="AG40" i="1"/>
  <c r="BI19" i="1"/>
  <c r="O19" i="1"/>
  <c r="AE40" i="1"/>
  <c r="AC40" i="1"/>
  <c r="AO40" i="1"/>
  <c r="AI40" i="1"/>
  <c r="BM40" i="1"/>
  <c r="BK19" i="1"/>
  <c r="BM19" i="1"/>
  <c r="AM40" i="1"/>
  <c r="BK40" i="1"/>
  <c r="AU40" i="1"/>
  <c r="W40" i="1"/>
  <c r="BC40" i="1"/>
  <c r="AY40" i="1"/>
  <c r="BG19" i="1"/>
  <c r="I19" i="1"/>
  <c r="Y40" i="1"/>
  <c r="AK40" i="1"/>
  <c r="AA40" i="1"/>
  <c r="BE40" i="1"/>
  <c r="BA40" i="1"/>
  <c r="BE19" i="1"/>
</calcChain>
</file>

<file path=xl/sharedStrings.xml><?xml version="1.0" encoding="utf-8"?>
<sst xmlns="http://schemas.openxmlformats.org/spreadsheetml/2006/main" count="165" uniqueCount="84">
  <si>
    <t>dB ISO 717</t>
  </si>
  <si>
    <t>Frecuencia</t>
  </si>
  <si>
    <t>dB ISO+1db</t>
  </si>
  <si>
    <t>dB ISO+2db</t>
  </si>
  <si>
    <t>dB ISO+3db</t>
  </si>
  <si>
    <t>dB ISO+4db</t>
  </si>
  <si>
    <t>dB ISO+5db</t>
  </si>
  <si>
    <t>Desviación</t>
  </si>
  <si>
    <t>dB Medido</t>
  </si>
  <si>
    <t>dB ISO+6db</t>
  </si>
  <si>
    <t>dB ISO-2db</t>
  </si>
  <si>
    <t>dB ISO-5db</t>
  </si>
  <si>
    <t>dB ISO-4db</t>
  </si>
  <si>
    <t>dB ISO-3db</t>
  </si>
  <si>
    <t>dB ISO-1db</t>
  </si>
  <si>
    <t>dB ISO</t>
  </si>
  <si>
    <t>dB ISO-6db</t>
  </si>
  <si>
    <t>dB ISO-7db</t>
  </si>
  <si>
    <t>dB ISO-8db</t>
  </si>
  <si>
    <t>dB ISO+7db</t>
  </si>
  <si>
    <t>dB ISO+8db</t>
  </si>
  <si>
    <t>dB ISO+9db</t>
  </si>
  <si>
    <t>dB ISO+10db</t>
  </si>
  <si>
    <t>dB ISO+11db</t>
  </si>
  <si>
    <t>dB ISO+12db</t>
  </si>
  <si>
    <t>dB ISO+13db</t>
  </si>
  <si>
    <t>dB ISO+14db</t>
  </si>
  <si>
    <t>dB ISO+15db</t>
  </si>
  <si>
    <t>dB ISO+16db</t>
  </si>
  <si>
    <t>dB ISO+17db</t>
  </si>
  <si>
    <t>dB ISO+18db</t>
  </si>
  <si>
    <t>dB ISO+19db</t>
  </si>
  <si>
    <t>dB ISO+20db</t>
  </si>
  <si>
    <t>dB ISO+21db</t>
  </si>
  <si>
    <t>dB ISO+25db</t>
  </si>
  <si>
    <t>dB ISO+24db</t>
  </si>
  <si>
    <t>dB ISO+23db</t>
  </si>
  <si>
    <t>dB ISO+22db</t>
  </si>
  <si>
    <t>dB ISO-9db</t>
  </si>
  <si>
    <t>dB ISO-10db</t>
  </si>
  <si>
    <t>dB ISO-11db</t>
  </si>
  <si>
    <t>dB ISO-12db</t>
  </si>
  <si>
    <t>dB ISO-15db</t>
  </si>
  <si>
    <t>dB ISO-14db</t>
  </si>
  <si>
    <t>dB ISO-13db</t>
  </si>
  <si>
    <t>dB ISO-16db</t>
  </si>
  <si>
    <t>dB ISO-17db</t>
  </si>
  <si>
    <t>dB ISO-18db</t>
  </si>
  <si>
    <t>dB ISO-19db</t>
  </si>
  <si>
    <t>dB ISO-20db</t>
  </si>
  <si>
    <t>dB ISO-21db</t>
  </si>
  <si>
    <t>dB ISO-22db</t>
  </si>
  <si>
    <t>dB ISO-23db</t>
  </si>
  <si>
    <t>dB ISO-24db</t>
  </si>
  <si>
    <t>dB ISO-25db</t>
  </si>
  <si>
    <t>dB ISO-26db</t>
  </si>
  <si>
    <t>dB ISO+26db</t>
  </si>
  <si>
    <t>dB ISO-27db</t>
  </si>
  <si>
    <t>dB ISO-28db</t>
  </si>
  <si>
    <t>dB ISO-29db</t>
  </si>
  <si>
    <t>dB ISO-30db</t>
  </si>
  <si>
    <t>dB ISO+27db</t>
  </si>
  <si>
    <t>dB ISO+28db</t>
  </si>
  <si>
    <t>dB ISO+29db</t>
  </si>
  <si>
    <t>dB ISO+30db</t>
  </si>
  <si>
    <t>dB ISO-33db</t>
  </si>
  <si>
    <t>dB ISO-32db</t>
  </si>
  <si>
    <t>dB ISO-31db</t>
  </si>
  <si>
    <t>dB ISO+31db</t>
  </si>
  <si>
    <t>dB ISO+32db</t>
  </si>
  <si>
    <t>dB ISO+33db</t>
  </si>
  <si>
    <t>dB ISO-39db</t>
  </si>
  <si>
    <t>dB ISO-38db</t>
  </si>
  <si>
    <t>dB ISO-40db</t>
  </si>
  <si>
    <t>dB ISO-34db</t>
  </si>
  <si>
    <t>dB ISO-35db</t>
  </si>
  <si>
    <t>dB ISO-36db</t>
  </si>
  <si>
    <t>dB ISO+34db</t>
  </si>
  <si>
    <t>dB ISO+35db</t>
  </si>
  <si>
    <t>dB ISO+36db</t>
  </si>
  <si>
    <t>dB ISO+37db</t>
  </si>
  <si>
    <t>dB ISO+38db</t>
  </si>
  <si>
    <t>dB ISO+39db</t>
  </si>
  <si>
    <t>dB ISO+40db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</si>
</sst>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5" borderId="9" xfId="0" applyFont="1" applyFill="1" applyBorder="1" applyAlignment="1">
      <alignment horizontal="center" vertical="center"/>
    </xf>
    <xf numFmtId="43" fontId="0" fillId="0" borderId="0" xfId="1" applyFont="1"/>
    <xf numFmtId="0" fontId="0" fillId="5" borderId="7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0"/>
  <sheetViews>
    <sheetView tabSelected="1" topLeftCell="A22" zoomScale="115" zoomScaleNormal="115" workbookViewId="0">
      <selection activeCell="CN33" sqref="CN33"/>
    </sheetView>
  </sheetViews>
  <sheetFormatPr baseColWidth="10" defaultRowHeight="15" x14ac:dyDescent="0.25"/>
  <cols>
    <col min="2" max="2" width="15" bestFit="1" customWidth="1"/>
    <col min="3" max="3" width="14" bestFit="1" customWidth="1"/>
    <col min="4" max="4" width="15.7109375" customWidth="1"/>
    <col min="5" max="5" width="14" bestFit="1" customWidth="1"/>
    <col min="6" max="6" width="15" customWidth="1"/>
    <col min="7" max="7" width="14" bestFit="1" customWidth="1"/>
    <col min="8" max="8" width="15.85546875" customWidth="1"/>
    <col min="9" max="9" width="14" bestFit="1" customWidth="1"/>
    <col min="10" max="10" width="16.42578125" customWidth="1"/>
    <col min="11" max="11" width="14" bestFit="1" customWidth="1"/>
    <col min="12" max="12" width="15.42578125" customWidth="1"/>
    <col min="13" max="13" width="14" bestFit="1" customWidth="1"/>
    <col min="14" max="14" width="14.5703125" customWidth="1"/>
    <col min="15" max="15" width="14" bestFit="1" customWidth="1"/>
  </cols>
  <sheetData>
    <row r="1" spans="1:85" ht="15.75" thickBot="1" x14ac:dyDescent="0.3">
      <c r="A1" s="21" t="s">
        <v>1</v>
      </c>
      <c r="B1" s="21" t="s">
        <v>8</v>
      </c>
      <c r="C1" s="16" t="s">
        <v>0</v>
      </c>
      <c r="D1" s="15" t="s">
        <v>15</v>
      </c>
      <c r="E1" s="16" t="s">
        <v>7</v>
      </c>
      <c r="F1" s="25" t="s">
        <v>2</v>
      </c>
      <c r="G1" s="25" t="s">
        <v>7</v>
      </c>
      <c r="H1" s="15" t="s">
        <v>3</v>
      </c>
      <c r="I1" s="16" t="s">
        <v>7</v>
      </c>
      <c r="J1" s="25" t="s">
        <v>4</v>
      </c>
      <c r="K1" s="25" t="s">
        <v>7</v>
      </c>
      <c r="L1" s="15" t="s">
        <v>5</v>
      </c>
      <c r="M1" s="16" t="s">
        <v>7</v>
      </c>
      <c r="N1" s="25" t="s">
        <v>6</v>
      </c>
      <c r="O1" s="25" t="s">
        <v>7</v>
      </c>
      <c r="P1" s="15" t="s">
        <v>9</v>
      </c>
      <c r="Q1" s="16" t="s">
        <v>7</v>
      </c>
      <c r="R1" s="25" t="s">
        <v>19</v>
      </c>
      <c r="S1" s="16" t="s">
        <v>7</v>
      </c>
      <c r="T1" s="15" t="s">
        <v>20</v>
      </c>
      <c r="U1" s="16" t="s">
        <v>7</v>
      </c>
      <c r="V1" s="15" t="s">
        <v>21</v>
      </c>
      <c r="W1" s="16" t="s">
        <v>7</v>
      </c>
      <c r="X1" s="15" t="s">
        <v>22</v>
      </c>
      <c r="Y1" s="16" t="s">
        <v>7</v>
      </c>
      <c r="Z1" s="15" t="s">
        <v>23</v>
      </c>
      <c r="AA1" s="16" t="s">
        <v>7</v>
      </c>
      <c r="AB1" s="15" t="s">
        <v>24</v>
      </c>
      <c r="AC1" s="16" t="s">
        <v>7</v>
      </c>
      <c r="AD1" s="15" t="s">
        <v>25</v>
      </c>
      <c r="AE1" s="25" t="s">
        <v>7</v>
      </c>
      <c r="AF1" s="15" t="s">
        <v>26</v>
      </c>
      <c r="AG1" s="16" t="s">
        <v>7</v>
      </c>
      <c r="AH1" s="25" t="s">
        <v>27</v>
      </c>
      <c r="AI1" s="25" t="s">
        <v>7</v>
      </c>
      <c r="AJ1" s="15" t="s">
        <v>28</v>
      </c>
      <c r="AK1" s="16" t="s">
        <v>7</v>
      </c>
      <c r="AL1" s="25" t="s">
        <v>29</v>
      </c>
      <c r="AM1" s="16" t="s">
        <v>7</v>
      </c>
      <c r="AN1" s="15" t="s">
        <v>30</v>
      </c>
      <c r="AO1" s="16" t="s">
        <v>7</v>
      </c>
      <c r="AP1" s="15" t="s">
        <v>31</v>
      </c>
      <c r="AQ1" s="25" t="s">
        <v>7</v>
      </c>
      <c r="AR1" s="15" t="s">
        <v>32</v>
      </c>
      <c r="AS1" s="16" t="s">
        <v>7</v>
      </c>
      <c r="AT1" s="15" t="s">
        <v>33</v>
      </c>
      <c r="AU1" s="16" t="s">
        <v>7</v>
      </c>
      <c r="AV1" s="25" t="s">
        <v>37</v>
      </c>
      <c r="AW1" s="16" t="s">
        <v>7</v>
      </c>
      <c r="AX1" s="15" t="s">
        <v>36</v>
      </c>
      <c r="AY1" s="16" t="s">
        <v>7</v>
      </c>
      <c r="AZ1" s="15" t="s">
        <v>35</v>
      </c>
      <c r="BA1" s="16" t="s">
        <v>7</v>
      </c>
      <c r="BB1" s="15" t="s">
        <v>34</v>
      </c>
      <c r="BC1" s="16" t="s">
        <v>7</v>
      </c>
      <c r="BD1" s="15" t="s">
        <v>56</v>
      </c>
      <c r="BE1" s="16" t="s">
        <v>7</v>
      </c>
      <c r="BF1" s="15" t="s">
        <v>61</v>
      </c>
      <c r="BG1" s="16" t="s">
        <v>7</v>
      </c>
      <c r="BH1" s="15" t="s">
        <v>62</v>
      </c>
      <c r="BI1" s="16" t="s">
        <v>7</v>
      </c>
      <c r="BJ1" s="15" t="s">
        <v>63</v>
      </c>
      <c r="BK1" s="16" t="s">
        <v>7</v>
      </c>
      <c r="BL1" s="15" t="s">
        <v>64</v>
      </c>
      <c r="BM1" s="16" t="s">
        <v>7</v>
      </c>
      <c r="BN1" s="15" t="s">
        <v>68</v>
      </c>
      <c r="BO1" s="16" t="s">
        <v>7</v>
      </c>
      <c r="BP1" s="15" t="s">
        <v>69</v>
      </c>
      <c r="BQ1" s="16" t="s">
        <v>7</v>
      </c>
      <c r="BR1" s="15" t="s">
        <v>70</v>
      </c>
      <c r="BS1" s="16" t="s">
        <v>7</v>
      </c>
      <c r="BT1" s="15" t="s">
        <v>77</v>
      </c>
      <c r="BU1" s="16" t="s">
        <v>7</v>
      </c>
      <c r="BV1" s="15" t="s">
        <v>78</v>
      </c>
      <c r="BW1" s="16" t="s">
        <v>7</v>
      </c>
      <c r="BX1" s="15" t="s">
        <v>79</v>
      </c>
      <c r="BY1" s="16" t="s">
        <v>7</v>
      </c>
      <c r="BZ1" s="15" t="s">
        <v>80</v>
      </c>
      <c r="CA1" s="16" t="s">
        <v>7</v>
      </c>
      <c r="CB1" s="15" t="s">
        <v>81</v>
      </c>
      <c r="CC1" s="16" t="s">
        <v>7</v>
      </c>
      <c r="CD1" s="15" t="s">
        <v>82</v>
      </c>
      <c r="CE1" s="16" t="s">
        <v>7</v>
      </c>
      <c r="CF1" s="15" t="s">
        <v>83</v>
      </c>
      <c r="CG1" s="16" t="s">
        <v>7</v>
      </c>
    </row>
    <row r="2" spans="1:85" x14ac:dyDescent="0.25">
      <c r="A2" s="27">
        <v>100</v>
      </c>
      <c r="B2" s="24">
        <v>11.5</v>
      </c>
      <c r="C2" s="30">
        <v>33</v>
      </c>
      <c r="D2" s="9">
        <f t="shared" ref="D2:D18" si="0">C2</f>
        <v>33</v>
      </c>
      <c r="E2" s="10">
        <f>D2-B2</f>
        <v>21.5</v>
      </c>
      <c r="F2" s="18">
        <f t="shared" ref="F2:F18" si="1">C2+1</f>
        <v>34</v>
      </c>
      <c r="G2" s="12">
        <f>F2-B2</f>
        <v>22.5</v>
      </c>
      <c r="H2" s="9">
        <f t="shared" ref="H2:H18" si="2">C2+2</f>
        <v>35</v>
      </c>
      <c r="I2" s="10">
        <f>H2-B2</f>
        <v>23.5</v>
      </c>
      <c r="J2" s="18">
        <f t="shared" ref="J2:J18" si="3">C2+3</f>
        <v>36</v>
      </c>
      <c r="K2" s="12">
        <f>J2-B2</f>
        <v>24.5</v>
      </c>
      <c r="L2" s="9">
        <f t="shared" ref="L2:L18" si="4">C2+4</f>
        <v>37</v>
      </c>
      <c r="M2" s="10">
        <f>L2-B2</f>
        <v>25.5</v>
      </c>
      <c r="N2" s="18">
        <f t="shared" ref="N2:N18" si="5">C2+5</f>
        <v>38</v>
      </c>
      <c r="O2" s="12">
        <f>N2-B2</f>
        <v>26.5</v>
      </c>
      <c r="P2" s="9">
        <f t="shared" ref="P2:P18" si="6">C2+6</f>
        <v>39</v>
      </c>
      <c r="Q2" s="10">
        <f>P2-B2</f>
        <v>27.5</v>
      </c>
      <c r="R2" s="18">
        <f>C2+7</f>
        <v>40</v>
      </c>
      <c r="S2" s="12">
        <f>R2-B2</f>
        <v>28.5</v>
      </c>
      <c r="T2" s="9">
        <f>C2+8</f>
        <v>41</v>
      </c>
      <c r="U2" s="10">
        <f>T2-B2</f>
        <v>29.5</v>
      </c>
      <c r="V2" s="18">
        <f>C2+9</f>
        <v>42</v>
      </c>
      <c r="W2" s="12">
        <f>V2-B2</f>
        <v>30.5</v>
      </c>
      <c r="X2" s="9">
        <f>C2+10</f>
        <v>43</v>
      </c>
      <c r="Y2" s="10">
        <f>X2-B2</f>
        <v>31.5</v>
      </c>
      <c r="Z2" s="18">
        <f>C2+11</f>
        <v>44</v>
      </c>
      <c r="AA2" s="12">
        <f>Z2-B2</f>
        <v>32.5</v>
      </c>
      <c r="AB2" s="9">
        <f>C2+12</f>
        <v>45</v>
      </c>
      <c r="AC2" s="10">
        <f>AB2-B2</f>
        <v>33.5</v>
      </c>
      <c r="AD2" s="18">
        <f>C2+13</f>
        <v>46</v>
      </c>
      <c r="AE2" s="12">
        <f>AD2-B2</f>
        <v>34.5</v>
      </c>
      <c r="AF2" s="9">
        <f>C2+14</f>
        <v>47</v>
      </c>
      <c r="AG2" s="10">
        <f>AF2-B2</f>
        <v>35.5</v>
      </c>
      <c r="AH2" s="18">
        <f>C2+15</f>
        <v>48</v>
      </c>
      <c r="AI2" s="12">
        <f>AH2-B2</f>
        <v>36.5</v>
      </c>
      <c r="AJ2" s="9">
        <f>C2+16</f>
        <v>49</v>
      </c>
      <c r="AK2" s="10">
        <f>AJ2-B2</f>
        <v>37.5</v>
      </c>
      <c r="AL2" s="18">
        <f>C2+17</f>
        <v>50</v>
      </c>
      <c r="AM2" s="12">
        <f>AL2-B2</f>
        <v>38.5</v>
      </c>
      <c r="AN2" s="9">
        <f>C2+18</f>
        <v>51</v>
      </c>
      <c r="AO2" s="10">
        <f>AN2-B2</f>
        <v>39.5</v>
      </c>
      <c r="AP2" s="18">
        <f>C2+19</f>
        <v>52</v>
      </c>
      <c r="AQ2" s="12">
        <f>AP2-B2</f>
        <v>40.5</v>
      </c>
      <c r="AR2" s="9">
        <f>C2+20</f>
        <v>53</v>
      </c>
      <c r="AS2" s="10">
        <f>AR2-B2</f>
        <v>41.5</v>
      </c>
      <c r="AT2" s="9">
        <f>C2+21</f>
        <v>54</v>
      </c>
      <c r="AU2" s="10">
        <f>AT2-B2</f>
        <v>42.5</v>
      </c>
      <c r="AV2" s="18">
        <f>C2+22</f>
        <v>55</v>
      </c>
      <c r="AW2" s="12">
        <f>AV2-B2</f>
        <v>43.5</v>
      </c>
      <c r="AX2" s="9">
        <f>C2+23</f>
        <v>56</v>
      </c>
      <c r="AY2" s="10">
        <f>AX2-B2</f>
        <v>44.5</v>
      </c>
      <c r="AZ2" s="18">
        <f>C2+24</f>
        <v>57</v>
      </c>
      <c r="BA2" s="12">
        <f>AZ2-B2</f>
        <v>45.5</v>
      </c>
      <c r="BB2" s="9">
        <f>C2+25</f>
        <v>58</v>
      </c>
      <c r="BC2" s="10">
        <f>BB2-B2</f>
        <v>46.5</v>
      </c>
      <c r="BD2" s="18">
        <f>D2+26</f>
        <v>59</v>
      </c>
      <c r="BE2" s="12">
        <f>BD2-B2</f>
        <v>47.5</v>
      </c>
      <c r="BF2" s="9">
        <f>D2+27</f>
        <v>60</v>
      </c>
      <c r="BG2" s="10">
        <f>BF2-B2</f>
        <v>48.5</v>
      </c>
      <c r="BH2" s="18">
        <f>D2+28</f>
        <v>61</v>
      </c>
      <c r="BI2" s="12">
        <f>BH2-B2</f>
        <v>49.5</v>
      </c>
      <c r="BJ2" s="9">
        <f>D2+29</f>
        <v>62</v>
      </c>
      <c r="BK2" s="10">
        <f>BJ2-B2</f>
        <v>50.5</v>
      </c>
      <c r="BL2" s="9">
        <f>D2+30</f>
        <v>63</v>
      </c>
      <c r="BM2" s="10">
        <f>BL2-B2</f>
        <v>51.5</v>
      </c>
      <c r="BN2" s="18">
        <f>D2+31</f>
        <v>64</v>
      </c>
      <c r="BO2" s="10">
        <f>BN2-B2</f>
        <v>52.5</v>
      </c>
      <c r="BP2" s="18">
        <f>D2+32</f>
        <v>65</v>
      </c>
      <c r="BQ2" s="10">
        <f>BP2-B2</f>
        <v>53.5</v>
      </c>
      <c r="BR2" s="18">
        <f>D2+33</f>
        <v>66</v>
      </c>
      <c r="BS2" s="10">
        <f>BR2-B2</f>
        <v>54.5</v>
      </c>
      <c r="BT2" s="18">
        <f>D2+34</f>
        <v>67</v>
      </c>
      <c r="BU2" s="12">
        <f>BT2-B2</f>
        <v>55.5</v>
      </c>
      <c r="BV2" s="35">
        <f>D2+35</f>
        <v>68</v>
      </c>
      <c r="BW2" s="10">
        <f>BV2-B2</f>
        <v>56.5</v>
      </c>
      <c r="BX2" s="9">
        <f>D2+36</f>
        <v>69</v>
      </c>
      <c r="BY2" s="10">
        <f>BX2-B2</f>
        <v>57.5</v>
      </c>
      <c r="BZ2" s="18">
        <f>D2+37</f>
        <v>70</v>
      </c>
      <c r="CA2" s="10">
        <f>BZ2-B2</f>
        <v>58.5</v>
      </c>
      <c r="CB2" s="18">
        <f>D2+38</f>
        <v>71</v>
      </c>
      <c r="CC2" s="10">
        <f>CB2-B2</f>
        <v>59.5</v>
      </c>
      <c r="CD2" s="18">
        <f>D2+39</f>
        <v>72</v>
      </c>
      <c r="CE2" s="10">
        <f>CD2-B2</f>
        <v>60.5</v>
      </c>
      <c r="CF2" s="18">
        <f>D2+40</f>
        <v>73</v>
      </c>
      <c r="CG2" s="10">
        <f>CF2-B2</f>
        <v>61.5</v>
      </c>
    </row>
    <row r="3" spans="1:85" x14ac:dyDescent="0.25">
      <c r="A3" s="28">
        <v>125</v>
      </c>
      <c r="B3" s="33">
        <v>6.6</v>
      </c>
      <c r="C3" s="31">
        <v>36</v>
      </c>
      <c r="D3" s="2">
        <f t="shared" si="0"/>
        <v>36</v>
      </c>
      <c r="E3" s="3">
        <f>D3-B3</f>
        <v>29.4</v>
      </c>
      <c r="F3" s="17">
        <f t="shared" si="1"/>
        <v>37</v>
      </c>
      <c r="G3" s="3">
        <f>F3-B3</f>
        <v>30.4</v>
      </c>
      <c r="H3" s="2">
        <f t="shared" si="2"/>
        <v>38</v>
      </c>
      <c r="I3" s="3">
        <f>H3-B3</f>
        <v>31.4</v>
      </c>
      <c r="J3" s="17">
        <f t="shared" si="3"/>
        <v>39</v>
      </c>
      <c r="K3" s="13">
        <f>J3-B3</f>
        <v>32.4</v>
      </c>
      <c r="L3" s="2">
        <f t="shared" si="4"/>
        <v>40</v>
      </c>
      <c r="M3" s="3">
        <f>L3-B3</f>
        <v>33.4</v>
      </c>
      <c r="N3" s="17">
        <f t="shared" si="5"/>
        <v>41</v>
      </c>
      <c r="O3" s="13">
        <f>N3-B3</f>
        <v>34.4</v>
      </c>
      <c r="P3" s="2">
        <f t="shared" si="6"/>
        <v>42</v>
      </c>
      <c r="Q3" s="3">
        <f>P3-B3</f>
        <v>35.4</v>
      </c>
      <c r="R3" s="17">
        <f t="shared" ref="R3:R18" si="7">C3+7</f>
        <v>43</v>
      </c>
      <c r="S3" s="13">
        <f>R3-B3</f>
        <v>36.4</v>
      </c>
      <c r="T3" s="2">
        <f t="shared" ref="T3:T18" si="8">C3+8</f>
        <v>44</v>
      </c>
      <c r="U3" s="3">
        <f>T3-B3</f>
        <v>37.4</v>
      </c>
      <c r="V3" s="17">
        <f t="shared" ref="V3:V18" si="9">C3+9</f>
        <v>45</v>
      </c>
      <c r="W3" s="13">
        <f>V3-B3</f>
        <v>38.4</v>
      </c>
      <c r="X3" s="2">
        <f t="shared" ref="X3:X18" si="10">C3+10</f>
        <v>46</v>
      </c>
      <c r="Y3" s="3">
        <f>X3-B3</f>
        <v>39.4</v>
      </c>
      <c r="Z3" s="17">
        <f t="shared" ref="Z3:Z18" si="11">C3+11</f>
        <v>47</v>
      </c>
      <c r="AA3" s="13">
        <f>Z3-B3</f>
        <v>40.4</v>
      </c>
      <c r="AB3" s="2">
        <f t="shared" ref="AB3:AB18" si="12">C3+12</f>
        <v>48</v>
      </c>
      <c r="AC3" s="3">
        <f>AB3-B3</f>
        <v>41.4</v>
      </c>
      <c r="AD3" s="17">
        <f t="shared" ref="AD3:AD18" si="13">C3+13</f>
        <v>49</v>
      </c>
      <c r="AE3" s="13">
        <f>AD3-B3</f>
        <v>42.4</v>
      </c>
      <c r="AF3" s="2">
        <f t="shared" ref="AF3:AF18" si="14">C3+14</f>
        <v>50</v>
      </c>
      <c r="AG3" s="3">
        <f>AF3-B3</f>
        <v>43.4</v>
      </c>
      <c r="AH3" s="17">
        <f t="shared" ref="AH3:AH18" si="15">C3+15</f>
        <v>51</v>
      </c>
      <c r="AI3" s="13">
        <f>AH3-B3</f>
        <v>44.4</v>
      </c>
      <c r="AJ3" s="2">
        <f t="shared" ref="AJ3:AJ18" si="16">C3+16</f>
        <v>52</v>
      </c>
      <c r="AK3" s="3">
        <f>AJ3-B3</f>
        <v>45.4</v>
      </c>
      <c r="AL3" s="17">
        <f t="shared" ref="AL3:AL18" si="17">C3+17</f>
        <v>53</v>
      </c>
      <c r="AM3" s="13">
        <f>AL3-B3</f>
        <v>46.4</v>
      </c>
      <c r="AN3" s="2">
        <f t="shared" ref="AN3:AN18" si="18">C3+18</f>
        <v>54</v>
      </c>
      <c r="AO3" s="3">
        <f>AN3-B3</f>
        <v>47.4</v>
      </c>
      <c r="AP3" s="17">
        <f t="shared" ref="AP3:AP18" si="19">C3+19</f>
        <v>55</v>
      </c>
      <c r="AQ3" s="13">
        <f>AP3-B3</f>
        <v>48.4</v>
      </c>
      <c r="AR3" s="2">
        <f t="shared" ref="AR3:AR18" si="20">C3+20</f>
        <v>56</v>
      </c>
      <c r="AS3" s="3">
        <f>AR3-B3</f>
        <v>49.4</v>
      </c>
      <c r="AT3" s="2">
        <f t="shared" ref="AT3:AT18" si="21">C3+21</f>
        <v>57</v>
      </c>
      <c r="AU3" s="3">
        <f>AT3-B3</f>
        <v>50.4</v>
      </c>
      <c r="AV3" s="17">
        <f t="shared" ref="AV3:AV18" si="22">C3+22</f>
        <v>58</v>
      </c>
      <c r="AW3" s="13">
        <f>AV3-B3</f>
        <v>51.4</v>
      </c>
      <c r="AX3" s="2">
        <f t="shared" ref="AX3:AX18" si="23">C3+23</f>
        <v>59</v>
      </c>
      <c r="AY3" s="3">
        <f>AX3-B3</f>
        <v>52.4</v>
      </c>
      <c r="AZ3" s="17">
        <f t="shared" ref="AZ3:AZ18" si="24">C3+24</f>
        <v>60</v>
      </c>
      <c r="BA3" s="13">
        <f>AZ3-B3</f>
        <v>53.4</v>
      </c>
      <c r="BB3" s="2">
        <f t="shared" ref="BB3:BB18" si="25">C3+25</f>
        <v>61</v>
      </c>
      <c r="BC3" s="3">
        <f>BB3-B3</f>
        <v>54.4</v>
      </c>
      <c r="BD3" s="17">
        <f t="shared" ref="BD3:BD18" si="26">D3+26</f>
        <v>62</v>
      </c>
      <c r="BE3" s="13">
        <f>BD3-B3</f>
        <v>55.4</v>
      </c>
      <c r="BF3" s="2">
        <f t="shared" ref="BF3:BF18" si="27">D3+27</f>
        <v>63</v>
      </c>
      <c r="BG3" s="3">
        <f>BF3-B3</f>
        <v>56.4</v>
      </c>
      <c r="BH3" s="17">
        <f t="shared" ref="BH3:BH18" si="28">D3+28</f>
        <v>64</v>
      </c>
      <c r="BI3" s="13">
        <f>BH3-B3</f>
        <v>57.4</v>
      </c>
      <c r="BJ3" s="2">
        <f t="shared" ref="BJ3:BJ18" si="29">D3+29</f>
        <v>65</v>
      </c>
      <c r="BK3" s="3">
        <f>BJ3-B3</f>
        <v>58.4</v>
      </c>
      <c r="BL3" s="2">
        <f t="shared" ref="BL3:BL18" si="30">D3+30</f>
        <v>66</v>
      </c>
      <c r="BM3" s="3">
        <f>BL3-B3</f>
        <v>59.4</v>
      </c>
      <c r="BN3" s="17">
        <f>D3+31</f>
        <v>67</v>
      </c>
      <c r="BO3" s="3">
        <f>BN3-B3</f>
        <v>60.4</v>
      </c>
      <c r="BP3" s="17">
        <f>D3+32</f>
        <v>68</v>
      </c>
      <c r="BQ3" s="3">
        <f>BP3-B3</f>
        <v>61.4</v>
      </c>
      <c r="BR3" s="17">
        <f>D3+33</f>
        <v>69</v>
      </c>
      <c r="BS3" s="3">
        <f>BR3-B3</f>
        <v>62.4</v>
      </c>
      <c r="BT3" s="17">
        <f>D3+34</f>
        <v>70</v>
      </c>
      <c r="BU3" s="13">
        <f>BT3-B3</f>
        <v>63.4</v>
      </c>
      <c r="BV3" s="36">
        <f>D3+35</f>
        <v>71</v>
      </c>
      <c r="BW3" s="3">
        <f>BV3-B3</f>
        <v>64.400000000000006</v>
      </c>
      <c r="BX3" s="2">
        <f>D3+36</f>
        <v>72</v>
      </c>
      <c r="BY3" s="3">
        <f>BX3-B3</f>
        <v>65.400000000000006</v>
      </c>
      <c r="BZ3" s="17">
        <f>D3+37</f>
        <v>73</v>
      </c>
      <c r="CA3" s="3">
        <f>BZ3-B3</f>
        <v>66.400000000000006</v>
      </c>
      <c r="CB3" s="17">
        <f>D3+38</f>
        <v>74</v>
      </c>
      <c r="CC3" s="3">
        <f>CB3-B3</f>
        <v>67.400000000000006</v>
      </c>
      <c r="CD3" s="17">
        <f>D3+39</f>
        <v>75</v>
      </c>
      <c r="CE3" s="3">
        <f>CD3-B3</f>
        <v>68.400000000000006</v>
      </c>
      <c r="CF3" s="17">
        <f>D3+40</f>
        <v>76</v>
      </c>
      <c r="CG3" s="3">
        <f>CF3-B3</f>
        <v>69.400000000000006</v>
      </c>
    </row>
    <row r="4" spans="1:85" x14ac:dyDescent="0.25">
      <c r="A4" s="28">
        <v>160</v>
      </c>
      <c r="B4" s="33">
        <v>9.6</v>
      </c>
      <c r="C4" s="31">
        <v>39</v>
      </c>
      <c r="D4" s="2">
        <f t="shared" si="0"/>
        <v>39</v>
      </c>
      <c r="E4" s="3">
        <f t="shared" ref="E4:E18" si="31">D4-B4</f>
        <v>29.4</v>
      </c>
      <c r="F4" s="17">
        <f t="shared" si="1"/>
        <v>40</v>
      </c>
      <c r="G4" s="3">
        <f t="shared" ref="G4:G18" si="32">F4-B4</f>
        <v>30.4</v>
      </c>
      <c r="H4" s="2">
        <f t="shared" si="2"/>
        <v>41</v>
      </c>
      <c r="I4" s="3">
        <f t="shared" ref="I4:I18" si="33">H4-B4</f>
        <v>31.4</v>
      </c>
      <c r="J4" s="17">
        <f t="shared" si="3"/>
        <v>42</v>
      </c>
      <c r="K4" s="13">
        <f t="shared" ref="K4:K18" si="34">J4-B4</f>
        <v>32.4</v>
      </c>
      <c r="L4" s="2">
        <f t="shared" si="4"/>
        <v>43</v>
      </c>
      <c r="M4" s="3">
        <f t="shared" ref="M4:M18" si="35">L4-B4</f>
        <v>33.4</v>
      </c>
      <c r="N4" s="17">
        <f t="shared" si="5"/>
        <v>44</v>
      </c>
      <c r="O4" s="13">
        <f t="shared" ref="O4:O18" si="36">N4-B4</f>
        <v>34.4</v>
      </c>
      <c r="P4" s="2">
        <f t="shared" si="6"/>
        <v>45</v>
      </c>
      <c r="Q4" s="3">
        <f t="shared" ref="Q4:Q18" si="37">P4-B4</f>
        <v>35.4</v>
      </c>
      <c r="R4" s="17">
        <f t="shared" si="7"/>
        <v>46</v>
      </c>
      <c r="S4" s="13">
        <f t="shared" ref="S4:S18" si="38">R4-B4</f>
        <v>36.4</v>
      </c>
      <c r="T4" s="2">
        <f t="shared" si="8"/>
        <v>47</v>
      </c>
      <c r="U4" s="3">
        <f t="shared" ref="U4:U18" si="39">T4-B4</f>
        <v>37.4</v>
      </c>
      <c r="V4" s="17">
        <f t="shared" si="9"/>
        <v>48</v>
      </c>
      <c r="W4" s="13">
        <f t="shared" ref="W4:W18" si="40">V4-B4</f>
        <v>38.4</v>
      </c>
      <c r="X4" s="2">
        <f t="shared" si="10"/>
        <v>49</v>
      </c>
      <c r="Y4" s="3">
        <f t="shared" ref="Y4:Y18" si="41">X4-B4</f>
        <v>39.4</v>
      </c>
      <c r="Z4" s="17">
        <f t="shared" si="11"/>
        <v>50</v>
      </c>
      <c r="AA4" s="13">
        <f t="shared" ref="AA4:AA18" si="42">Z4-B4</f>
        <v>40.4</v>
      </c>
      <c r="AB4" s="2">
        <f t="shared" si="12"/>
        <v>51</v>
      </c>
      <c r="AC4" s="3">
        <f t="shared" ref="AC4:AC18" si="43">AB4-B4</f>
        <v>41.4</v>
      </c>
      <c r="AD4" s="17">
        <f t="shared" si="13"/>
        <v>52</v>
      </c>
      <c r="AE4" s="13">
        <f t="shared" ref="AE4:AE18" si="44">AD4-B4</f>
        <v>42.4</v>
      </c>
      <c r="AF4" s="2">
        <f t="shared" si="14"/>
        <v>53</v>
      </c>
      <c r="AG4" s="3">
        <f t="shared" ref="AG4:AG18" si="45">AF4-B4</f>
        <v>43.4</v>
      </c>
      <c r="AH4" s="17">
        <f t="shared" si="15"/>
        <v>54</v>
      </c>
      <c r="AI4" s="13">
        <f t="shared" ref="AI4:AI18" si="46">AH4-B4</f>
        <v>44.4</v>
      </c>
      <c r="AJ4" s="2">
        <f t="shared" si="16"/>
        <v>55</v>
      </c>
      <c r="AK4" s="3">
        <f t="shared" ref="AK4:AK18" si="47">AJ4-B4</f>
        <v>45.4</v>
      </c>
      <c r="AL4" s="17">
        <f t="shared" si="17"/>
        <v>56</v>
      </c>
      <c r="AM4" s="13">
        <f t="shared" ref="AM4:AM18" si="48">AL4-B4</f>
        <v>46.4</v>
      </c>
      <c r="AN4" s="2">
        <f t="shared" si="18"/>
        <v>57</v>
      </c>
      <c r="AO4" s="3">
        <f t="shared" ref="AO4:AO18" si="49">AN4-B4</f>
        <v>47.4</v>
      </c>
      <c r="AP4" s="17">
        <f t="shared" si="19"/>
        <v>58</v>
      </c>
      <c r="AQ4" s="13">
        <f t="shared" ref="AQ4:AQ18" si="50">AP4-B4</f>
        <v>48.4</v>
      </c>
      <c r="AR4" s="2">
        <f t="shared" si="20"/>
        <v>59</v>
      </c>
      <c r="AS4" s="3">
        <f t="shared" ref="AS4:AS18" si="51">AR4-B4</f>
        <v>49.4</v>
      </c>
      <c r="AT4" s="2">
        <f t="shared" si="21"/>
        <v>60</v>
      </c>
      <c r="AU4" s="3">
        <f t="shared" ref="AU4:AU18" si="52">AT4-B4</f>
        <v>50.4</v>
      </c>
      <c r="AV4" s="17">
        <f t="shared" si="22"/>
        <v>61</v>
      </c>
      <c r="AW4" s="13">
        <f t="shared" ref="AW4:AW18" si="53">AV4-B4</f>
        <v>51.4</v>
      </c>
      <c r="AX4" s="2">
        <f t="shared" si="23"/>
        <v>62</v>
      </c>
      <c r="AY4" s="3">
        <f t="shared" ref="AY4:AY18" si="54">AX4-B4</f>
        <v>52.4</v>
      </c>
      <c r="AZ4" s="17">
        <f t="shared" si="24"/>
        <v>63</v>
      </c>
      <c r="BA4" s="13">
        <f t="shared" ref="BA4:BA18" si="55">AZ4-B4</f>
        <v>53.4</v>
      </c>
      <c r="BB4" s="2">
        <f t="shared" si="25"/>
        <v>64</v>
      </c>
      <c r="BC4" s="3">
        <f t="shared" ref="BC4:BC18" si="56">BB4-B4</f>
        <v>54.4</v>
      </c>
      <c r="BD4" s="17">
        <f t="shared" si="26"/>
        <v>65</v>
      </c>
      <c r="BE4" s="13">
        <f t="shared" ref="BE4:BE18" si="57">BD4-B4</f>
        <v>55.4</v>
      </c>
      <c r="BF4" s="2">
        <f t="shared" si="27"/>
        <v>66</v>
      </c>
      <c r="BG4" s="3">
        <f t="shared" ref="BG4:BG18" si="58">BF4-B4</f>
        <v>56.4</v>
      </c>
      <c r="BH4" s="17">
        <f t="shared" si="28"/>
        <v>67</v>
      </c>
      <c r="BI4" s="13">
        <f t="shared" ref="BI4:BI18" si="59">BH4-B4</f>
        <v>57.4</v>
      </c>
      <c r="BJ4" s="2">
        <f t="shared" si="29"/>
        <v>68</v>
      </c>
      <c r="BK4" s="3">
        <f t="shared" ref="BK4:BK18" si="60">BJ4-B4</f>
        <v>58.4</v>
      </c>
      <c r="BL4" s="2">
        <f t="shared" si="30"/>
        <v>69</v>
      </c>
      <c r="BM4" s="3">
        <f t="shared" ref="BM4:BM18" si="61">BL4-B4</f>
        <v>59.4</v>
      </c>
      <c r="BN4" s="17">
        <f t="shared" ref="BN4:BN18" si="62">D4+31</f>
        <v>70</v>
      </c>
      <c r="BO4" s="3">
        <f t="shared" ref="BO4:BO18" si="63">BN4-B4</f>
        <v>60.4</v>
      </c>
      <c r="BP4" s="17">
        <f t="shared" ref="BP4:BP18" si="64">D4+32</f>
        <v>71</v>
      </c>
      <c r="BQ4" s="3">
        <f t="shared" ref="BQ4:BQ18" si="65">BP4-B4</f>
        <v>61.4</v>
      </c>
      <c r="BR4" s="17">
        <f t="shared" ref="BR4:BR18" si="66">D4+33</f>
        <v>72</v>
      </c>
      <c r="BS4" s="3">
        <f t="shared" ref="BS4:BS18" si="67">BR4-B4</f>
        <v>62.4</v>
      </c>
      <c r="BT4" s="17">
        <f t="shared" ref="BT4:BT18" si="68">D4+34</f>
        <v>73</v>
      </c>
      <c r="BU4" s="13">
        <f t="shared" ref="BU4:BU18" si="69">BT4-B4</f>
        <v>63.4</v>
      </c>
      <c r="BV4" s="36">
        <f t="shared" ref="BV4:BV18" si="70">D4+35</f>
        <v>74</v>
      </c>
      <c r="BW4" s="3">
        <f t="shared" ref="BW4:BW18" si="71">BV4-B4</f>
        <v>64.400000000000006</v>
      </c>
      <c r="BX4" s="2">
        <f t="shared" ref="BX4:BX18" si="72">D4+36</f>
        <v>75</v>
      </c>
      <c r="BY4" s="3">
        <f t="shared" ref="BY4:BY18" si="73">BX4-B4</f>
        <v>65.400000000000006</v>
      </c>
      <c r="BZ4" s="17">
        <f t="shared" ref="BZ4:BZ18" si="74">D4+37</f>
        <v>76</v>
      </c>
      <c r="CA4" s="3">
        <f t="shared" ref="CA4:CA18" si="75">BZ4-B4</f>
        <v>66.400000000000006</v>
      </c>
      <c r="CB4" s="17">
        <f t="shared" ref="CB4:CB18" si="76">D4+38</f>
        <v>77</v>
      </c>
      <c r="CC4" s="3">
        <f t="shared" ref="CC4:CC18" si="77">CB4-B4</f>
        <v>67.400000000000006</v>
      </c>
      <c r="CD4" s="17">
        <f t="shared" ref="CD4:CD18" si="78">D4+39</f>
        <v>78</v>
      </c>
      <c r="CE4" s="3">
        <f t="shared" ref="CE4:CE18" si="79">CD4-B4</f>
        <v>68.400000000000006</v>
      </c>
      <c r="CF4" s="17">
        <f t="shared" ref="CF4:CF18" si="80">D4+40</f>
        <v>79</v>
      </c>
      <c r="CG4" s="3">
        <f t="shared" ref="CG4:CG18" si="81">CF4-B4</f>
        <v>69.400000000000006</v>
      </c>
    </row>
    <row r="5" spans="1:85" x14ac:dyDescent="0.25">
      <c r="A5" s="28">
        <v>200</v>
      </c>
      <c r="B5" s="33">
        <v>8.6</v>
      </c>
      <c r="C5" s="31">
        <v>42</v>
      </c>
      <c r="D5" s="2">
        <f t="shared" si="0"/>
        <v>42</v>
      </c>
      <c r="E5" s="3">
        <f t="shared" si="31"/>
        <v>33.4</v>
      </c>
      <c r="F5" s="17">
        <f t="shared" si="1"/>
        <v>43</v>
      </c>
      <c r="G5" s="3">
        <f t="shared" si="32"/>
        <v>34.4</v>
      </c>
      <c r="H5" s="2">
        <f t="shared" si="2"/>
        <v>44</v>
      </c>
      <c r="I5" s="3">
        <f t="shared" si="33"/>
        <v>35.4</v>
      </c>
      <c r="J5" s="17">
        <f t="shared" si="3"/>
        <v>45</v>
      </c>
      <c r="K5" s="13">
        <f t="shared" si="34"/>
        <v>36.4</v>
      </c>
      <c r="L5" s="2">
        <f t="shared" si="4"/>
        <v>46</v>
      </c>
      <c r="M5" s="3">
        <f t="shared" si="35"/>
        <v>37.4</v>
      </c>
      <c r="N5" s="17">
        <f t="shared" si="5"/>
        <v>47</v>
      </c>
      <c r="O5" s="13">
        <f t="shared" si="36"/>
        <v>38.4</v>
      </c>
      <c r="P5" s="2">
        <f t="shared" si="6"/>
        <v>48</v>
      </c>
      <c r="Q5" s="3">
        <f t="shared" si="37"/>
        <v>39.4</v>
      </c>
      <c r="R5" s="17">
        <f t="shared" si="7"/>
        <v>49</v>
      </c>
      <c r="S5" s="13">
        <f t="shared" si="38"/>
        <v>40.4</v>
      </c>
      <c r="T5" s="2">
        <f t="shared" si="8"/>
        <v>50</v>
      </c>
      <c r="U5" s="3">
        <f t="shared" si="39"/>
        <v>41.4</v>
      </c>
      <c r="V5" s="17">
        <f t="shared" si="9"/>
        <v>51</v>
      </c>
      <c r="W5" s="13">
        <f t="shared" si="40"/>
        <v>42.4</v>
      </c>
      <c r="X5" s="2">
        <f t="shared" si="10"/>
        <v>52</v>
      </c>
      <c r="Y5" s="3">
        <f t="shared" si="41"/>
        <v>43.4</v>
      </c>
      <c r="Z5" s="17">
        <f t="shared" si="11"/>
        <v>53</v>
      </c>
      <c r="AA5" s="13">
        <f t="shared" si="42"/>
        <v>44.4</v>
      </c>
      <c r="AB5" s="2">
        <f t="shared" si="12"/>
        <v>54</v>
      </c>
      <c r="AC5" s="3">
        <f t="shared" si="43"/>
        <v>45.4</v>
      </c>
      <c r="AD5" s="17">
        <f t="shared" si="13"/>
        <v>55</v>
      </c>
      <c r="AE5" s="13">
        <f t="shared" si="44"/>
        <v>46.4</v>
      </c>
      <c r="AF5" s="2">
        <f t="shared" si="14"/>
        <v>56</v>
      </c>
      <c r="AG5" s="3">
        <f t="shared" si="45"/>
        <v>47.4</v>
      </c>
      <c r="AH5" s="17">
        <f t="shared" si="15"/>
        <v>57</v>
      </c>
      <c r="AI5" s="13">
        <f t="shared" si="46"/>
        <v>48.4</v>
      </c>
      <c r="AJ5" s="2">
        <f t="shared" si="16"/>
        <v>58</v>
      </c>
      <c r="AK5" s="3">
        <f t="shared" si="47"/>
        <v>49.4</v>
      </c>
      <c r="AL5" s="17">
        <f t="shared" si="17"/>
        <v>59</v>
      </c>
      <c r="AM5" s="13">
        <f t="shared" si="48"/>
        <v>50.4</v>
      </c>
      <c r="AN5" s="2">
        <f t="shared" si="18"/>
        <v>60</v>
      </c>
      <c r="AO5" s="3">
        <f t="shared" si="49"/>
        <v>51.4</v>
      </c>
      <c r="AP5" s="17">
        <f t="shared" si="19"/>
        <v>61</v>
      </c>
      <c r="AQ5" s="13">
        <f t="shared" si="50"/>
        <v>52.4</v>
      </c>
      <c r="AR5" s="2">
        <f t="shared" si="20"/>
        <v>62</v>
      </c>
      <c r="AS5" s="3">
        <f t="shared" si="51"/>
        <v>53.4</v>
      </c>
      <c r="AT5" s="2">
        <f t="shared" si="21"/>
        <v>63</v>
      </c>
      <c r="AU5" s="3">
        <f t="shared" si="52"/>
        <v>54.4</v>
      </c>
      <c r="AV5" s="17">
        <f t="shared" si="22"/>
        <v>64</v>
      </c>
      <c r="AW5" s="13">
        <f t="shared" si="53"/>
        <v>55.4</v>
      </c>
      <c r="AX5" s="2">
        <f t="shared" si="23"/>
        <v>65</v>
      </c>
      <c r="AY5" s="3">
        <f t="shared" si="54"/>
        <v>56.4</v>
      </c>
      <c r="AZ5" s="17">
        <f t="shared" si="24"/>
        <v>66</v>
      </c>
      <c r="BA5" s="13">
        <f t="shared" si="55"/>
        <v>57.4</v>
      </c>
      <c r="BB5" s="2">
        <f t="shared" si="25"/>
        <v>67</v>
      </c>
      <c r="BC5" s="3">
        <f t="shared" si="56"/>
        <v>58.4</v>
      </c>
      <c r="BD5" s="17">
        <f t="shared" si="26"/>
        <v>68</v>
      </c>
      <c r="BE5" s="13">
        <f t="shared" si="57"/>
        <v>59.4</v>
      </c>
      <c r="BF5" s="2">
        <f t="shared" si="27"/>
        <v>69</v>
      </c>
      <c r="BG5" s="3">
        <f t="shared" si="58"/>
        <v>60.4</v>
      </c>
      <c r="BH5" s="17">
        <f t="shared" si="28"/>
        <v>70</v>
      </c>
      <c r="BI5" s="13">
        <f t="shared" si="59"/>
        <v>61.4</v>
      </c>
      <c r="BJ5" s="2">
        <f t="shared" si="29"/>
        <v>71</v>
      </c>
      <c r="BK5" s="3">
        <f t="shared" si="60"/>
        <v>62.4</v>
      </c>
      <c r="BL5" s="2">
        <f t="shared" si="30"/>
        <v>72</v>
      </c>
      <c r="BM5" s="3">
        <f t="shared" si="61"/>
        <v>63.4</v>
      </c>
      <c r="BN5" s="17">
        <f t="shared" si="62"/>
        <v>73</v>
      </c>
      <c r="BO5" s="3">
        <f t="shared" si="63"/>
        <v>64.400000000000006</v>
      </c>
      <c r="BP5" s="17">
        <f t="shared" si="64"/>
        <v>74</v>
      </c>
      <c r="BQ5" s="3">
        <f t="shared" si="65"/>
        <v>65.400000000000006</v>
      </c>
      <c r="BR5" s="17">
        <f t="shared" si="66"/>
        <v>75</v>
      </c>
      <c r="BS5" s="3">
        <f t="shared" si="67"/>
        <v>66.400000000000006</v>
      </c>
      <c r="BT5" s="17">
        <f t="shared" si="68"/>
        <v>76</v>
      </c>
      <c r="BU5" s="13">
        <f t="shared" si="69"/>
        <v>67.400000000000006</v>
      </c>
      <c r="BV5" s="36">
        <f t="shared" si="70"/>
        <v>77</v>
      </c>
      <c r="BW5" s="3">
        <f t="shared" si="71"/>
        <v>68.400000000000006</v>
      </c>
      <c r="BX5" s="2">
        <f t="shared" si="72"/>
        <v>78</v>
      </c>
      <c r="BY5" s="3">
        <f t="shared" si="73"/>
        <v>69.400000000000006</v>
      </c>
      <c r="BZ5" s="17">
        <f t="shared" si="74"/>
        <v>79</v>
      </c>
      <c r="CA5" s="3">
        <f t="shared" si="75"/>
        <v>70.400000000000006</v>
      </c>
      <c r="CB5" s="17">
        <f t="shared" si="76"/>
        <v>80</v>
      </c>
      <c r="CC5" s="3">
        <f t="shared" si="77"/>
        <v>71.400000000000006</v>
      </c>
      <c r="CD5" s="17">
        <f t="shared" si="78"/>
        <v>81</v>
      </c>
      <c r="CE5" s="3">
        <f t="shared" si="79"/>
        <v>72.400000000000006</v>
      </c>
      <c r="CF5" s="17">
        <f t="shared" si="80"/>
        <v>82</v>
      </c>
      <c r="CG5" s="3">
        <f t="shared" si="81"/>
        <v>73.400000000000006</v>
      </c>
    </row>
    <row r="6" spans="1:85" x14ac:dyDescent="0.25">
      <c r="A6" s="28">
        <v>250</v>
      </c>
      <c r="B6" s="33">
        <v>10.3</v>
      </c>
      <c r="C6" s="31">
        <v>45</v>
      </c>
      <c r="D6" s="2">
        <f t="shared" si="0"/>
        <v>45</v>
      </c>
      <c r="E6" s="3">
        <f t="shared" si="31"/>
        <v>34.700000000000003</v>
      </c>
      <c r="F6" s="17">
        <f t="shared" si="1"/>
        <v>46</v>
      </c>
      <c r="G6" s="3">
        <f t="shared" si="32"/>
        <v>35.700000000000003</v>
      </c>
      <c r="H6" s="2">
        <f t="shared" si="2"/>
        <v>47</v>
      </c>
      <c r="I6" s="3">
        <f t="shared" si="33"/>
        <v>36.700000000000003</v>
      </c>
      <c r="J6" s="17">
        <f t="shared" si="3"/>
        <v>48</v>
      </c>
      <c r="K6" s="13">
        <f t="shared" si="34"/>
        <v>37.700000000000003</v>
      </c>
      <c r="L6" s="2">
        <f t="shared" si="4"/>
        <v>49</v>
      </c>
      <c r="M6" s="3">
        <f t="shared" si="35"/>
        <v>38.700000000000003</v>
      </c>
      <c r="N6" s="17">
        <f t="shared" si="5"/>
        <v>50</v>
      </c>
      <c r="O6" s="13">
        <f t="shared" si="36"/>
        <v>39.700000000000003</v>
      </c>
      <c r="P6" s="2">
        <f t="shared" si="6"/>
        <v>51</v>
      </c>
      <c r="Q6" s="3">
        <f t="shared" si="37"/>
        <v>40.700000000000003</v>
      </c>
      <c r="R6" s="17">
        <f t="shared" si="7"/>
        <v>52</v>
      </c>
      <c r="S6" s="13">
        <f t="shared" si="38"/>
        <v>41.7</v>
      </c>
      <c r="T6" s="2">
        <f t="shared" si="8"/>
        <v>53</v>
      </c>
      <c r="U6" s="3">
        <f t="shared" si="39"/>
        <v>42.7</v>
      </c>
      <c r="V6" s="17">
        <f t="shared" si="9"/>
        <v>54</v>
      </c>
      <c r="W6" s="13">
        <f t="shared" si="40"/>
        <v>43.7</v>
      </c>
      <c r="X6" s="2">
        <f t="shared" si="10"/>
        <v>55</v>
      </c>
      <c r="Y6" s="3">
        <f t="shared" si="41"/>
        <v>44.7</v>
      </c>
      <c r="Z6" s="17">
        <f t="shared" si="11"/>
        <v>56</v>
      </c>
      <c r="AA6" s="13">
        <f t="shared" si="42"/>
        <v>45.7</v>
      </c>
      <c r="AB6" s="2">
        <f t="shared" si="12"/>
        <v>57</v>
      </c>
      <c r="AC6" s="3">
        <f t="shared" si="43"/>
        <v>46.7</v>
      </c>
      <c r="AD6" s="17">
        <f t="shared" si="13"/>
        <v>58</v>
      </c>
      <c r="AE6" s="13">
        <f t="shared" si="44"/>
        <v>47.7</v>
      </c>
      <c r="AF6" s="2">
        <f t="shared" si="14"/>
        <v>59</v>
      </c>
      <c r="AG6" s="3">
        <f t="shared" si="45"/>
        <v>48.7</v>
      </c>
      <c r="AH6" s="17">
        <f t="shared" si="15"/>
        <v>60</v>
      </c>
      <c r="AI6" s="13">
        <f t="shared" si="46"/>
        <v>49.7</v>
      </c>
      <c r="AJ6" s="2">
        <f t="shared" si="16"/>
        <v>61</v>
      </c>
      <c r="AK6" s="3">
        <f t="shared" si="47"/>
        <v>50.7</v>
      </c>
      <c r="AL6" s="17">
        <f t="shared" si="17"/>
        <v>62</v>
      </c>
      <c r="AM6" s="13">
        <f t="shared" si="48"/>
        <v>51.7</v>
      </c>
      <c r="AN6" s="2">
        <f t="shared" si="18"/>
        <v>63</v>
      </c>
      <c r="AO6" s="3">
        <f t="shared" si="49"/>
        <v>52.7</v>
      </c>
      <c r="AP6" s="17">
        <f t="shared" si="19"/>
        <v>64</v>
      </c>
      <c r="AQ6" s="13">
        <f t="shared" si="50"/>
        <v>53.7</v>
      </c>
      <c r="AR6" s="2">
        <f t="shared" si="20"/>
        <v>65</v>
      </c>
      <c r="AS6" s="3">
        <f t="shared" si="51"/>
        <v>54.7</v>
      </c>
      <c r="AT6" s="2">
        <f t="shared" si="21"/>
        <v>66</v>
      </c>
      <c r="AU6" s="3">
        <f t="shared" si="52"/>
        <v>55.7</v>
      </c>
      <c r="AV6" s="17">
        <f t="shared" si="22"/>
        <v>67</v>
      </c>
      <c r="AW6" s="13">
        <f t="shared" si="53"/>
        <v>56.7</v>
      </c>
      <c r="AX6" s="2">
        <f t="shared" si="23"/>
        <v>68</v>
      </c>
      <c r="AY6" s="3">
        <f t="shared" si="54"/>
        <v>57.7</v>
      </c>
      <c r="AZ6" s="17">
        <f t="shared" si="24"/>
        <v>69</v>
      </c>
      <c r="BA6" s="13">
        <f t="shared" si="55"/>
        <v>58.7</v>
      </c>
      <c r="BB6" s="2">
        <f t="shared" si="25"/>
        <v>70</v>
      </c>
      <c r="BC6" s="3">
        <f t="shared" si="56"/>
        <v>59.7</v>
      </c>
      <c r="BD6" s="17">
        <f t="shared" si="26"/>
        <v>71</v>
      </c>
      <c r="BE6" s="13">
        <f t="shared" si="57"/>
        <v>60.7</v>
      </c>
      <c r="BF6" s="2">
        <f t="shared" si="27"/>
        <v>72</v>
      </c>
      <c r="BG6" s="3">
        <f t="shared" si="58"/>
        <v>61.7</v>
      </c>
      <c r="BH6" s="17">
        <f t="shared" si="28"/>
        <v>73</v>
      </c>
      <c r="BI6" s="13">
        <f t="shared" si="59"/>
        <v>62.7</v>
      </c>
      <c r="BJ6" s="2">
        <f t="shared" si="29"/>
        <v>74</v>
      </c>
      <c r="BK6" s="3">
        <f t="shared" si="60"/>
        <v>63.7</v>
      </c>
      <c r="BL6" s="2">
        <f t="shared" si="30"/>
        <v>75</v>
      </c>
      <c r="BM6" s="3">
        <f t="shared" si="61"/>
        <v>64.7</v>
      </c>
      <c r="BN6" s="17">
        <f t="shared" si="62"/>
        <v>76</v>
      </c>
      <c r="BO6" s="3">
        <f t="shared" si="63"/>
        <v>65.7</v>
      </c>
      <c r="BP6" s="17">
        <f t="shared" si="64"/>
        <v>77</v>
      </c>
      <c r="BQ6" s="3">
        <f t="shared" si="65"/>
        <v>66.7</v>
      </c>
      <c r="BR6" s="17">
        <f t="shared" si="66"/>
        <v>78</v>
      </c>
      <c r="BS6" s="3">
        <f t="shared" si="67"/>
        <v>67.7</v>
      </c>
      <c r="BT6" s="17">
        <f t="shared" si="68"/>
        <v>79</v>
      </c>
      <c r="BU6" s="13">
        <f t="shared" si="69"/>
        <v>68.7</v>
      </c>
      <c r="BV6" s="36">
        <f t="shared" si="70"/>
        <v>80</v>
      </c>
      <c r="BW6" s="3">
        <f t="shared" si="71"/>
        <v>69.7</v>
      </c>
      <c r="BX6" s="2">
        <f t="shared" si="72"/>
        <v>81</v>
      </c>
      <c r="BY6" s="3">
        <f t="shared" si="73"/>
        <v>70.7</v>
      </c>
      <c r="BZ6" s="17">
        <f t="shared" si="74"/>
        <v>82</v>
      </c>
      <c r="CA6" s="3">
        <f t="shared" si="75"/>
        <v>71.7</v>
      </c>
      <c r="CB6" s="17">
        <f t="shared" si="76"/>
        <v>83</v>
      </c>
      <c r="CC6" s="3">
        <f t="shared" si="77"/>
        <v>72.7</v>
      </c>
      <c r="CD6" s="17">
        <f t="shared" si="78"/>
        <v>84</v>
      </c>
      <c r="CE6" s="3">
        <f t="shared" si="79"/>
        <v>73.7</v>
      </c>
      <c r="CF6" s="17">
        <f t="shared" si="80"/>
        <v>85</v>
      </c>
      <c r="CG6" s="3">
        <f t="shared" si="81"/>
        <v>74.7</v>
      </c>
    </row>
    <row r="7" spans="1:85" x14ac:dyDescent="0.25">
      <c r="A7" s="28">
        <v>315</v>
      </c>
      <c r="B7" s="33">
        <v>15.3</v>
      </c>
      <c r="C7" s="31">
        <v>48</v>
      </c>
      <c r="D7" s="2">
        <f t="shared" si="0"/>
        <v>48</v>
      </c>
      <c r="E7" s="3">
        <f t="shared" si="31"/>
        <v>32.700000000000003</v>
      </c>
      <c r="F7" s="17">
        <f t="shared" si="1"/>
        <v>49</v>
      </c>
      <c r="G7" s="3">
        <f t="shared" si="32"/>
        <v>33.700000000000003</v>
      </c>
      <c r="H7" s="2">
        <f t="shared" si="2"/>
        <v>50</v>
      </c>
      <c r="I7" s="3">
        <f t="shared" si="33"/>
        <v>34.700000000000003</v>
      </c>
      <c r="J7" s="17">
        <f t="shared" si="3"/>
        <v>51</v>
      </c>
      <c r="K7" s="13">
        <f t="shared" si="34"/>
        <v>35.700000000000003</v>
      </c>
      <c r="L7" s="2">
        <f t="shared" si="4"/>
        <v>52</v>
      </c>
      <c r="M7" s="3">
        <f t="shared" si="35"/>
        <v>36.700000000000003</v>
      </c>
      <c r="N7" s="17">
        <f t="shared" si="5"/>
        <v>53</v>
      </c>
      <c r="O7" s="13">
        <f t="shared" si="36"/>
        <v>37.700000000000003</v>
      </c>
      <c r="P7" s="2">
        <f t="shared" si="6"/>
        <v>54</v>
      </c>
      <c r="Q7" s="3">
        <f t="shared" si="37"/>
        <v>38.700000000000003</v>
      </c>
      <c r="R7" s="17">
        <f t="shared" si="7"/>
        <v>55</v>
      </c>
      <c r="S7" s="13">
        <f t="shared" si="38"/>
        <v>39.700000000000003</v>
      </c>
      <c r="T7" s="2">
        <f t="shared" si="8"/>
        <v>56</v>
      </c>
      <c r="U7" s="3">
        <f t="shared" si="39"/>
        <v>40.700000000000003</v>
      </c>
      <c r="V7" s="17">
        <f t="shared" si="9"/>
        <v>57</v>
      </c>
      <c r="W7" s="13">
        <f t="shared" si="40"/>
        <v>41.7</v>
      </c>
      <c r="X7" s="2">
        <f t="shared" si="10"/>
        <v>58</v>
      </c>
      <c r="Y7" s="3">
        <f t="shared" si="41"/>
        <v>42.7</v>
      </c>
      <c r="Z7" s="17">
        <f t="shared" si="11"/>
        <v>59</v>
      </c>
      <c r="AA7" s="13">
        <f t="shared" si="42"/>
        <v>43.7</v>
      </c>
      <c r="AB7" s="2">
        <f t="shared" si="12"/>
        <v>60</v>
      </c>
      <c r="AC7" s="3">
        <f t="shared" si="43"/>
        <v>44.7</v>
      </c>
      <c r="AD7" s="17">
        <f t="shared" si="13"/>
        <v>61</v>
      </c>
      <c r="AE7" s="13">
        <f t="shared" si="44"/>
        <v>45.7</v>
      </c>
      <c r="AF7" s="2">
        <f t="shared" si="14"/>
        <v>62</v>
      </c>
      <c r="AG7" s="3">
        <f t="shared" si="45"/>
        <v>46.7</v>
      </c>
      <c r="AH7" s="17">
        <f t="shared" si="15"/>
        <v>63</v>
      </c>
      <c r="AI7" s="13">
        <f t="shared" si="46"/>
        <v>47.7</v>
      </c>
      <c r="AJ7" s="2">
        <f t="shared" si="16"/>
        <v>64</v>
      </c>
      <c r="AK7" s="3">
        <f t="shared" si="47"/>
        <v>48.7</v>
      </c>
      <c r="AL7" s="17">
        <f t="shared" si="17"/>
        <v>65</v>
      </c>
      <c r="AM7" s="13">
        <f t="shared" si="48"/>
        <v>49.7</v>
      </c>
      <c r="AN7" s="2">
        <f t="shared" si="18"/>
        <v>66</v>
      </c>
      <c r="AO7" s="3">
        <f t="shared" si="49"/>
        <v>50.7</v>
      </c>
      <c r="AP7" s="17">
        <f t="shared" si="19"/>
        <v>67</v>
      </c>
      <c r="AQ7" s="13">
        <f t="shared" si="50"/>
        <v>51.7</v>
      </c>
      <c r="AR7" s="2">
        <f t="shared" si="20"/>
        <v>68</v>
      </c>
      <c r="AS7" s="3">
        <f t="shared" si="51"/>
        <v>52.7</v>
      </c>
      <c r="AT7" s="2">
        <f t="shared" si="21"/>
        <v>69</v>
      </c>
      <c r="AU7" s="3">
        <f t="shared" si="52"/>
        <v>53.7</v>
      </c>
      <c r="AV7" s="17">
        <f t="shared" si="22"/>
        <v>70</v>
      </c>
      <c r="AW7" s="13">
        <f t="shared" si="53"/>
        <v>54.7</v>
      </c>
      <c r="AX7" s="2">
        <f t="shared" si="23"/>
        <v>71</v>
      </c>
      <c r="AY7" s="3">
        <f t="shared" si="54"/>
        <v>55.7</v>
      </c>
      <c r="AZ7" s="17">
        <f t="shared" si="24"/>
        <v>72</v>
      </c>
      <c r="BA7" s="13">
        <f t="shared" si="55"/>
        <v>56.7</v>
      </c>
      <c r="BB7" s="2">
        <f t="shared" si="25"/>
        <v>73</v>
      </c>
      <c r="BC7" s="3">
        <f t="shared" si="56"/>
        <v>57.7</v>
      </c>
      <c r="BD7" s="17">
        <f t="shared" si="26"/>
        <v>74</v>
      </c>
      <c r="BE7" s="13">
        <f t="shared" si="57"/>
        <v>58.7</v>
      </c>
      <c r="BF7" s="2">
        <f t="shared" si="27"/>
        <v>75</v>
      </c>
      <c r="BG7" s="3">
        <f t="shared" si="58"/>
        <v>59.7</v>
      </c>
      <c r="BH7" s="17">
        <f t="shared" si="28"/>
        <v>76</v>
      </c>
      <c r="BI7" s="13">
        <f t="shared" si="59"/>
        <v>60.7</v>
      </c>
      <c r="BJ7" s="2">
        <f t="shared" si="29"/>
        <v>77</v>
      </c>
      <c r="BK7" s="3">
        <f t="shared" si="60"/>
        <v>61.7</v>
      </c>
      <c r="BL7" s="2">
        <f t="shared" si="30"/>
        <v>78</v>
      </c>
      <c r="BM7" s="3">
        <f t="shared" si="61"/>
        <v>62.7</v>
      </c>
      <c r="BN7" s="17">
        <f t="shared" si="62"/>
        <v>79</v>
      </c>
      <c r="BO7" s="3">
        <f t="shared" si="63"/>
        <v>63.7</v>
      </c>
      <c r="BP7" s="17">
        <f t="shared" si="64"/>
        <v>80</v>
      </c>
      <c r="BQ7" s="3">
        <f t="shared" si="65"/>
        <v>64.7</v>
      </c>
      <c r="BR7" s="17">
        <f t="shared" si="66"/>
        <v>81</v>
      </c>
      <c r="BS7" s="3">
        <f t="shared" si="67"/>
        <v>65.7</v>
      </c>
      <c r="BT7" s="17">
        <f t="shared" si="68"/>
        <v>82</v>
      </c>
      <c r="BU7" s="13">
        <f t="shared" si="69"/>
        <v>66.7</v>
      </c>
      <c r="BV7" s="36">
        <f t="shared" si="70"/>
        <v>83</v>
      </c>
      <c r="BW7" s="3">
        <f t="shared" si="71"/>
        <v>67.7</v>
      </c>
      <c r="BX7" s="2">
        <f t="shared" si="72"/>
        <v>84</v>
      </c>
      <c r="BY7" s="3">
        <f t="shared" si="73"/>
        <v>68.7</v>
      </c>
      <c r="BZ7" s="17">
        <f t="shared" si="74"/>
        <v>85</v>
      </c>
      <c r="CA7" s="3">
        <f t="shared" si="75"/>
        <v>69.7</v>
      </c>
      <c r="CB7" s="17">
        <f t="shared" si="76"/>
        <v>86</v>
      </c>
      <c r="CC7" s="3">
        <f t="shared" si="77"/>
        <v>70.7</v>
      </c>
      <c r="CD7" s="17">
        <f t="shared" si="78"/>
        <v>87</v>
      </c>
      <c r="CE7" s="3">
        <f t="shared" si="79"/>
        <v>71.7</v>
      </c>
      <c r="CF7" s="17">
        <f t="shared" si="80"/>
        <v>88</v>
      </c>
      <c r="CG7" s="3">
        <f t="shared" si="81"/>
        <v>72.7</v>
      </c>
    </row>
    <row r="8" spans="1:85" x14ac:dyDescent="0.25">
      <c r="A8" s="28">
        <v>400</v>
      </c>
      <c r="B8" s="33">
        <v>7.6</v>
      </c>
      <c r="C8" s="31">
        <v>51</v>
      </c>
      <c r="D8" s="2">
        <f t="shared" si="0"/>
        <v>51</v>
      </c>
      <c r="E8" s="3">
        <f t="shared" si="31"/>
        <v>43.4</v>
      </c>
      <c r="F8" s="17">
        <f t="shared" si="1"/>
        <v>52</v>
      </c>
      <c r="G8" s="3">
        <f t="shared" si="32"/>
        <v>44.4</v>
      </c>
      <c r="H8" s="2">
        <f t="shared" si="2"/>
        <v>53</v>
      </c>
      <c r="I8" s="3">
        <f t="shared" si="33"/>
        <v>45.4</v>
      </c>
      <c r="J8" s="17">
        <f t="shared" si="3"/>
        <v>54</v>
      </c>
      <c r="K8" s="13">
        <f t="shared" si="34"/>
        <v>46.4</v>
      </c>
      <c r="L8" s="2">
        <f t="shared" si="4"/>
        <v>55</v>
      </c>
      <c r="M8" s="3">
        <f t="shared" si="35"/>
        <v>47.4</v>
      </c>
      <c r="N8" s="17">
        <f t="shared" si="5"/>
        <v>56</v>
      </c>
      <c r="O8" s="13">
        <f t="shared" si="36"/>
        <v>48.4</v>
      </c>
      <c r="P8" s="2">
        <f t="shared" si="6"/>
        <v>57</v>
      </c>
      <c r="Q8" s="3">
        <f t="shared" si="37"/>
        <v>49.4</v>
      </c>
      <c r="R8" s="17">
        <f t="shared" si="7"/>
        <v>58</v>
      </c>
      <c r="S8" s="13">
        <f t="shared" si="38"/>
        <v>50.4</v>
      </c>
      <c r="T8" s="2">
        <f t="shared" si="8"/>
        <v>59</v>
      </c>
      <c r="U8" s="3">
        <f t="shared" si="39"/>
        <v>51.4</v>
      </c>
      <c r="V8" s="17">
        <f t="shared" si="9"/>
        <v>60</v>
      </c>
      <c r="W8" s="13">
        <f t="shared" si="40"/>
        <v>52.4</v>
      </c>
      <c r="X8" s="2">
        <f t="shared" si="10"/>
        <v>61</v>
      </c>
      <c r="Y8" s="3">
        <f t="shared" si="41"/>
        <v>53.4</v>
      </c>
      <c r="Z8" s="17">
        <f t="shared" si="11"/>
        <v>62</v>
      </c>
      <c r="AA8" s="13">
        <f t="shared" si="42"/>
        <v>54.4</v>
      </c>
      <c r="AB8" s="2">
        <f t="shared" si="12"/>
        <v>63</v>
      </c>
      <c r="AC8" s="3">
        <f t="shared" si="43"/>
        <v>55.4</v>
      </c>
      <c r="AD8" s="17">
        <f t="shared" si="13"/>
        <v>64</v>
      </c>
      <c r="AE8" s="13">
        <f t="shared" si="44"/>
        <v>56.4</v>
      </c>
      <c r="AF8" s="2">
        <f t="shared" si="14"/>
        <v>65</v>
      </c>
      <c r="AG8" s="3">
        <f t="shared" si="45"/>
        <v>57.4</v>
      </c>
      <c r="AH8" s="17">
        <f t="shared" si="15"/>
        <v>66</v>
      </c>
      <c r="AI8" s="13">
        <f t="shared" si="46"/>
        <v>58.4</v>
      </c>
      <c r="AJ8" s="2">
        <f t="shared" si="16"/>
        <v>67</v>
      </c>
      <c r="AK8" s="3">
        <f t="shared" si="47"/>
        <v>59.4</v>
      </c>
      <c r="AL8" s="17">
        <f t="shared" si="17"/>
        <v>68</v>
      </c>
      <c r="AM8" s="13">
        <f t="shared" si="48"/>
        <v>60.4</v>
      </c>
      <c r="AN8" s="2">
        <f t="shared" si="18"/>
        <v>69</v>
      </c>
      <c r="AO8" s="3">
        <f t="shared" si="49"/>
        <v>61.4</v>
      </c>
      <c r="AP8" s="17">
        <f t="shared" si="19"/>
        <v>70</v>
      </c>
      <c r="AQ8" s="13">
        <f t="shared" si="50"/>
        <v>62.4</v>
      </c>
      <c r="AR8" s="2">
        <f t="shared" si="20"/>
        <v>71</v>
      </c>
      <c r="AS8" s="3">
        <f t="shared" si="51"/>
        <v>63.4</v>
      </c>
      <c r="AT8" s="2">
        <f t="shared" si="21"/>
        <v>72</v>
      </c>
      <c r="AU8" s="3">
        <f t="shared" si="52"/>
        <v>64.400000000000006</v>
      </c>
      <c r="AV8" s="17">
        <f t="shared" si="22"/>
        <v>73</v>
      </c>
      <c r="AW8" s="13">
        <f t="shared" si="53"/>
        <v>65.400000000000006</v>
      </c>
      <c r="AX8" s="2">
        <f t="shared" si="23"/>
        <v>74</v>
      </c>
      <c r="AY8" s="3">
        <f t="shared" si="54"/>
        <v>66.400000000000006</v>
      </c>
      <c r="AZ8" s="17">
        <f t="shared" si="24"/>
        <v>75</v>
      </c>
      <c r="BA8" s="13">
        <f t="shared" si="55"/>
        <v>67.400000000000006</v>
      </c>
      <c r="BB8" s="2">
        <f t="shared" si="25"/>
        <v>76</v>
      </c>
      <c r="BC8" s="3">
        <f t="shared" si="56"/>
        <v>68.400000000000006</v>
      </c>
      <c r="BD8" s="17">
        <f t="shared" si="26"/>
        <v>77</v>
      </c>
      <c r="BE8" s="13">
        <f t="shared" si="57"/>
        <v>69.400000000000006</v>
      </c>
      <c r="BF8" s="2">
        <f t="shared" si="27"/>
        <v>78</v>
      </c>
      <c r="BG8" s="3">
        <f t="shared" si="58"/>
        <v>70.400000000000006</v>
      </c>
      <c r="BH8" s="17">
        <f t="shared" si="28"/>
        <v>79</v>
      </c>
      <c r="BI8" s="13">
        <f t="shared" si="59"/>
        <v>71.400000000000006</v>
      </c>
      <c r="BJ8" s="2">
        <f t="shared" si="29"/>
        <v>80</v>
      </c>
      <c r="BK8" s="3">
        <f t="shared" si="60"/>
        <v>72.400000000000006</v>
      </c>
      <c r="BL8" s="2">
        <f t="shared" si="30"/>
        <v>81</v>
      </c>
      <c r="BM8" s="3">
        <f t="shared" si="61"/>
        <v>73.400000000000006</v>
      </c>
      <c r="BN8" s="17">
        <f t="shared" si="62"/>
        <v>82</v>
      </c>
      <c r="BO8" s="3">
        <f t="shared" si="63"/>
        <v>74.400000000000006</v>
      </c>
      <c r="BP8" s="17">
        <f t="shared" si="64"/>
        <v>83</v>
      </c>
      <c r="BQ8" s="3">
        <f t="shared" si="65"/>
        <v>75.400000000000006</v>
      </c>
      <c r="BR8" s="17">
        <f t="shared" si="66"/>
        <v>84</v>
      </c>
      <c r="BS8" s="3">
        <f t="shared" si="67"/>
        <v>76.400000000000006</v>
      </c>
      <c r="BT8" s="17">
        <f t="shared" si="68"/>
        <v>85</v>
      </c>
      <c r="BU8" s="13">
        <f t="shared" si="69"/>
        <v>77.400000000000006</v>
      </c>
      <c r="BV8" s="36">
        <f t="shared" si="70"/>
        <v>86</v>
      </c>
      <c r="BW8" s="3">
        <f t="shared" si="71"/>
        <v>78.400000000000006</v>
      </c>
      <c r="BX8" s="2">
        <f t="shared" si="72"/>
        <v>87</v>
      </c>
      <c r="BY8" s="3">
        <f t="shared" si="73"/>
        <v>79.400000000000006</v>
      </c>
      <c r="BZ8" s="17">
        <f t="shared" si="74"/>
        <v>88</v>
      </c>
      <c r="CA8" s="3">
        <f t="shared" si="75"/>
        <v>80.400000000000006</v>
      </c>
      <c r="CB8" s="17">
        <f t="shared" si="76"/>
        <v>89</v>
      </c>
      <c r="CC8" s="3">
        <f t="shared" si="77"/>
        <v>81.400000000000006</v>
      </c>
      <c r="CD8" s="17">
        <f t="shared" si="78"/>
        <v>90</v>
      </c>
      <c r="CE8" s="3">
        <f t="shared" si="79"/>
        <v>82.4</v>
      </c>
      <c r="CF8" s="17">
        <f t="shared" si="80"/>
        <v>91</v>
      </c>
      <c r="CG8" s="3">
        <f t="shared" si="81"/>
        <v>83.4</v>
      </c>
    </row>
    <row r="9" spans="1:85" x14ac:dyDescent="0.25">
      <c r="A9" s="11">
        <v>500</v>
      </c>
      <c r="B9" s="33">
        <v>12.2</v>
      </c>
      <c r="C9" s="31">
        <v>52</v>
      </c>
      <c r="D9" s="11">
        <f t="shared" si="0"/>
        <v>52</v>
      </c>
      <c r="E9" s="3">
        <f t="shared" si="31"/>
        <v>39.799999999999997</v>
      </c>
      <c r="F9" s="22">
        <f t="shared" si="1"/>
        <v>53</v>
      </c>
      <c r="G9" s="3">
        <f t="shared" si="32"/>
        <v>40.799999999999997</v>
      </c>
      <c r="H9" s="7">
        <f t="shared" si="2"/>
        <v>54</v>
      </c>
      <c r="I9" s="3">
        <f t="shared" si="33"/>
        <v>41.8</v>
      </c>
      <c r="J9" s="23">
        <f t="shared" si="3"/>
        <v>55</v>
      </c>
      <c r="K9" s="13">
        <f t="shared" si="34"/>
        <v>42.8</v>
      </c>
      <c r="L9" s="7">
        <f t="shared" si="4"/>
        <v>56</v>
      </c>
      <c r="M9" s="3">
        <f t="shared" si="35"/>
        <v>43.8</v>
      </c>
      <c r="N9" s="22">
        <f t="shared" si="5"/>
        <v>57</v>
      </c>
      <c r="O9" s="13">
        <f t="shared" si="36"/>
        <v>44.8</v>
      </c>
      <c r="P9" s="7">
        <f t="shared" si="6"/>
        <v>58</v>
      </c>
      <c r="Q9" s="3">
        <f t="shared" si="37"/>
        <v>45.8</v>
      </c>
      <c r="R9" s="20">
        <f t="shared" si="7"/>
        <v>59</v>
      </c>
      <c r="S9" s="13">
        <f t="shared" si="38"/>
        <v>46.8</v>
      </c>
      <c r="T9" s="11">
        <f t="shared" si="8"/>
        <v>60</v>
      </c>
      <c r="U9" s="3">
        <f t="shared" si="39"/>
        <v>47.8</v>
      </c>
      <c r="V9" s="20">
        <f t="shared" si="9"/>
        <v>61</v>
      </c>
      <c r="W9" s="13">
        <f t="shared" si="40"/>
        <v>48.8</v>
      </c>
      <c r="X9" s="11">
        <f t="shared" si="10"/>
        <v>62</v>
      </c>
      <c r="Y9" s="3">
        <f t="shared" si="41"/>
        <v>49.8</v>
      </c>
      <c r="Z9" s="20">
        <f t="shared" si="11"/>
        <v>63</v>
      </c>
      <c r="AA9" s="13">
        <f t="shared" si="42"/>
        <v>50.8</v>
      </c>
      <c r="AB9" s="11">
        <f t="shared" si="12"/>
        <v>64</v>
      </c>
      <c r="AC9" s="3">
        <f t="shared" si="43"/>
        <v>51.8</v>
      </c>
      <c r="AD9" s="20">
        <f t="shared" si="13"/>
        <v>65</v>
      </c>
      <c r="AE9" s="13">
        <f t="shared" si="44"/>
        <v>52.8</v>
      </c>
      <c r="AF9" s="11">
        <f t="shared" si="14"/>
        <v>66</v>
      </c>
      <c r="AG9" s="3">
        <f t="shared" si="45"/>
        <v>53.8</v>
      </c>
      <c r="AH9" s="20">
        <f t="shared" si="15"/>
        <v>67</v>
      </c>
      <c r="AI9" s="13">
        <f t="shared" si="46"/>
        <v>54.8</v>
      </c>
      <c r="AJ9" s="11">
        <f t="shared" si="16"/>
        <v>68</v>
      </c>
      <c r="AK9" s="3">
        <f t="shared" si="47"/>
        <v>55.8</v>
      </c>
      <c r="AL9" s="20">
        <f t="shared" si="17"/>
        <v>69</v>
      </c>
      <c r="AM9" s="13">
        <f t="shared" si="48"/>
        <v>56.8</v>
      </c>
      <c r="AN9" s="11">
        <f t="shared" si="18"/>
        <v>70</v>
      </c>
      <c r="AO9" s="3">
        <f t="shared" si="49"/>
        <v>57.8</v>
      </c>
      <c r="AP9" s="20">
        <f t="shared" si="19"/>
        <v>71</v>
      </c>
      <c r="AQ9" s="13">
        <f t="shared" si="50"/>
        <v>58.8</v>
      </c>
      <c r="AR9" s="11">
        <f t="shared" si="20"/>
        <v>72</v>
      </c>
      <c r="AS9" s="3">
        <f t="shared" si="51"/>
        <v>59.8</v>
      </c>
      <c r="AT9" s="11">
        <f t="shared" si="21"/>
        <v>73</v>
      </c>
      <c r="AU9" s="3">
        <f t="shared" si="52"/>
        <v>60.8</v>
      </c>
      <c r="AV9" s="20">
        <f t="shared" si="22"/>
        <v>74</v>
      </c>
      <c r="AW9" s="13">
        <f t="shared" si="53"/>
        <v>61.8</v>
      </c>
      <c r="AX9" s="11">
        <f t="shared" si="23"/>
        <v>75</v>
      </c>
      <c r="AY9" s="3">
        <f t="shared" si="54"/>
        <v>62.8</v>
      </c>
      <c r="AZ9" s="20">
        <f t="shared" si="24"/>
        <v>76</v>
      </c>
      <c r="BA9" s="13">
        <f t="shared" si="55"/>
        <v>63.8</v>
      </c>
      <c r="BB9" s="11">
        <f t="shared" si="25"/>
        <v>77</v>
      </c>
      <c r="BC9" s="3">
        <f t="shared" si="56"/>
        <v>64.8</v>
      </c>
      <c r="BD9" s="20">
        <f t="shared" si="26"/>
        <v>78</v>
      </c>
      <c r="BE9" s="13">
        <f t="shared" si="57"/>
        <v>65.8</v>
      </c>
      <c r="BF9" s="11">
        <f t="shared" si="27"/>
        <v>79</v>
      </c>
      <c r="BG9" s="3">
        <f t="shared" si="58"/>
        <v>66.8</v>
      </c>
      <c r="BH9" s="20">
        <f t="shared" si="28"/>
        <v>80</v>
      </c>
      <c r="BI9" s="13">
        <f t="shared" si="59"/>
        <v>67.8</v>
      </c>
      <c r="BJ9" s="11">
        <f t="shared" si="29"/>
        <v>81</v>
      </c>
      <c r="BK9" s="3">
        <f t="shared" si="60"/>
        <v>68.8</v>
      </c>
      <c r="BL9" s="11">
        <f t="shared" si="30"/>
        <v>82</v>
      </c>
      <c r="BM9" s="3">
        <f t="shared" si="61"/>
        <v>69.8</v>
      </c>
      <c r="BN9" s="20">
        <f t="shared" si="62"/>
        <v>83</v>
      </c>
      <c r="BO9" s="3">
        <f t="shared" si="63"/>
        <v>70.8</v>
      </c>
      <c r="BP9" s="20">
        <f t="shared" si="64"/>
        <v>84</v>
      </c>
      <c r="BQ9" s="3">
        <f t="shared" si="65"/>
        <v>71.8</v>
      </c>
      <c r="BR9" s="20">
        <f t="shared" si="66"/>
        <v>85</v>
      </c>
      <c r="BS9" s="3">
        <f t="shared" si="67"/>
        <v>72.8</v>
      </c>
      <c r="BT9" s="20">
        <f t="shared" si="68"/>
        <v>86</v>
      </c>
      <c r="BU9" s="13">
        <f t="shared" si="69"/>
        <v>73.8</v>
      </c>
      <c r="BV9" s="6">
        <f t="shared" si="70"/>
        <v>87</v>
      </c>
      <c r="BW9" s="3">
        <f t="shared" si="71"/>
        <v>74.8</v>
      </c>
      <c r="BX9" s="11">
        <f t="shared" si="72"/>
        <v>88</v>
      </c>
      <c r="BY9" s="3">
        <f t="shared" si="73"/>
        <v>75.8</v>
      </c>
      <c r="BZ9" s="20">
        <f t="shared" si="74"/>
        <v>89</v>
      </c>
      <c r="CA9" s="3">
        <f t="shared" si="75"/>
        <v>76.8</v>
      </c>
      <c r="CB9" s="20">
        <f t="shared" si="76"/>
        <v>90</v>
      </c>
      <c r="CC9" s="3">
        <f t="shared" si="77"/>
        <v>77.8</v>
      </c>
      <c r="CD9" s="20">
        <f t="shared" si="78"/>
        <v>91</v>
      </c>
      <c r="CE9" s="3">
        <f t="shared" si="79"/>
        <v>78.8</v>
      </c>
      <c r="CF9" s="20">
        <f t="shared" si="80"/>
        <v>92</v>
      </c>
      <c r="CG9" s="3">
        <f t="shared" si="81"/>
        <v>79.8</v>
      </c>
    </row>
    <row r="10" spans="1:85" x14ac:dyDescent="0.25">
      <c r="A10" s="28">
        <v>630</v>
      </c>
      <c r="B10" s="33">
        <v>9.8000000000000007</v>
      </c>
      <c r="C10" s="31">
        <v>53</v>
      </c>
      <c r="D10" s="2">
        <f t="shared" si="0"/>
        <v>53</v>
      </c>
      <c r="E10" s="3">
        <f t="shared" si="31"/>
        <v>43.2</v>
      </c>
      <c r="F10" s="17">
        <f t="shared" si="1"/>
        <v>54</v>
      </c>
      <c r="G10" s="3">
        <f t="shared" si="32"/>
        <v>44.2</v>
      </c>
      <c r="H10" s="2">
        <f t="shared" si="2"/>
        <v>55</v>
      </c>
      <c r="I10" s="3">
        <f t="shared" si="33"/>
        <v>45.2</v>
      </c>
      <c r="J10" s="17">
        <f t="shared" si="3"/>
        <v>56</v>
      </c>
      <c r="K10" s="13">
        <f t="shared" si="34"/>
        <v>46.2</v>
      </c>
      <c r="L10" s="2">
        <f t="shared" si="4"/>
        <v>57</v>
      </c>
      <c r="M10" s="3">
        <f t="shared" si="35"/>
        <v>47.2</v>
      </c>
      <c r="N10" s="17">
        <f t="shared" si="5"/>
        <v>58</v>
      </c>
      <c r="O10" s="13">
        <f t="shared" si="36"/>
        <v>48.2</v>
      </c>
      <c r="P10" s="2">
        <f t="shared" si="6"/>
        <v>59</v>
      </c>
      <c r="Q10" s="3">
        <f t="shared" si="37"/>
        <v>49.2</v>
      </c>
      <c r="R10" s="17">
        <f t="shared" si="7"/>
        <v>60</v>
      </c>
      <c r="S10" s="13">
        <f t="shared" si="38"/>
        <v>50.2</v>
      </c>
      <c r="T10" s="2">
        <f t="shared" si="8"/>
        <v>61</v>
      </c>
      <c r="U10" s="3">
        <f t="shared" si="39"/>
        <v>51.2</v>
      </c>
      <c r="V10" s="17">
        <f t="shared" si="9"/>
        <v>62</v>
      </c>
      <c r="W10" s="13">
        <f t="shared" si="40"/>
        <v>52.2</v>
      </c>
      <c r="X10" s="2">
        <f t="shared" si="10"/>
        <v>63</v>
      </c>
      <c r="Y10" s="3">
        <f t="shared" si="41"/>
        <v>53.2</v>
      </c>
      <c r="Z10" s="17">
        <f t="shared" si="11"/>
        <v>64</v>
      </c>
      <c r="AA10" s="13">
        <f t="shared" si="42"/>
        <v>54.2</v>
      </c>
      <c r="AB10" s="2">
        <f t="shared" si="12"/>
        <v>65</v>
      </c>
      <c r="AC10" s="3">
        <f t="shared" si="43"/>
        <v>55.2</v>
      </c>
      <c r="AD10" s="17">
        <f t="shared" si="13"/>
        <v>66</v>
      </c>
      <c r="AE10" s="13">
        <f t="shared" si="44"/>
        <v>56.2</v>
      </c>
      <c r="AF10" s="2">
        <f t="shared" si="14"/>
        <v>67</v>
      </c>
      <c r="AG10" s="3">
        <f t="shared" si="45"/>
        <v>57.2</v>
      </c>
      <c r="AH10" s="17">
        <f t="shared" si="15"/>
        <v>68</v>
      </c>
      <c r="AI10" s="13">
        <f t="shared" si="46"/>
        <v>58.2</v>
      </c>
      <c r="AJ10" s="2">
        <f t="shared" si="16"/>
        <v>69</v>
      </c>
      <c r="AK10" s="3">
        <f t="shared" si="47"/>
        <v>59.2</v>
      </c>
      <c r="AL10" s="17">
        <f t="shared" si="17"/>
        <v>70</v>
      </c>
      <c r="AM10" s="13">
        <f t="shared" si="48"/>
        <v>60.2</v>
      </c>
      <c r="AN10" s="2">
        <f t="shared" si="18"/>
        <v>71</v>
      </c>
      <c r="AO10" s="3">
        <f t="shared" si="49"/>
        <v>61.2</v>
      </c>
      <c r="AP10" s="17">
        <f t="shared" si="19"/>
        <v>72</v>
      </c>
      <c r="AQ10" s="13">
        <f t="shared" si="50"/>
        <v>62.2</v>
      </c>
      <c r="AR10" s="2">
        <f t="shared" si="20"/>
        <v>73</v>
      </c>
      <c r="AS10" s="3">
        <f t="shared" si="51"/>
        <v>63.2</v>
      </c>
      <c r="AT10" s="2">
        <f t="shared" si="21"/>
        <v>74</v>
      </c>
      <c r="AU10" s="3">
        <f t="shared" si="52"/>
        <v>64.2</v>
      </c>
      <c r="AV10" s="17">
        <f t="shared" si="22"/>
        <v>75</v>
      </c>
      <c r="AW10" s="13">
        <f t="shared" si="53"/>
        <v>65.2</v>
      </c>
      <c r="AX10" s="2">
        <f t="shared" si="23"/>
        <v>76</v>
      </c>
      <c r="AY10" s="3">
        <f t="shared" si="54"/>
        <v>66.2</v>
      </c>
      <c r="AZ10" s="17">
        <f t="shared" si="24"/>
        <v>77</v>
      </c>
      <c r="BA10" s="13">
        <f t="shared" si="55"/>
        <v>67.2</v>
      </c>
      <c r="BB10" s="2">
        <f t="shared" si="25"/>
        <v>78</v>
      </c>
      <c r="BC10" s="3">
        <f t="shared" si="56"/>
        <v>68.2</v>
      </c>
      <c r="BD10" s="17">
        <f t="shared" si="26"/>
        <v>79</v>
      </c>
      <c r="BE10" s="13">
        <f t="shared" si="57"/>
        <v>69.2</v>
      </c>
      <c r="BF10" s="2">
        <f t="shared" si="27"/>
        <v>80</v>
      </c>
      <c r="BG10" s="3">
        <f t="shared" si="58"/>
        <v>70.2</v>
      </c>
      <c r="BH10" s="17">
        <f t="shared" si="28"/>
        <v>81</v>
      </c>
      <c r="BI10" s="13">
        <f t="shared" si="59"/>
        <v>71.2</v>
      </c>
      <c r="BJ10" s="2">
        <f t="shared" si="29"/>
        <v>82</v>
      </c>
      <c r="BK10" s="3">
        <f t="shared" si="60"/>
        <v>72.2</v>
      </c>
      <c r="BL10" s="2">
        <f t="shared" si="30"/>
        <v>83</v>
      </c>
      <c r="BM10" s="3">
        <f t="shared" si="61"/>
        <v>73.2</v>
      </c>
      <c r="BN10" s="17">
        <f t="shared" si="62"/>
        <v>84</v>
      </c>
      <c r="BO10" s="3">
        <f t="shared" si="63"/>
        <v>74.2</v>
      </c>
      <c r="BP10" s="17">
        <f t="shared" si="64"/>
        <v>85</v>
      </c>
      <c r="BQ10" s="3">
        <f t="shared" si="65"/>
        <v>75.2</v>
      </c>
      <c r="BR10" s="17">
        <f t="shared" si="66"/>
        <v>86</v>
      </c>
      <c r="BS10" s="3">
        <f t="shared" si="67"/>
        <v>76.2</v>
      </c>
      <c r="BT10" s="17">
        <f t="shared" si="68"/>
        <v>87</v>
      </c>
      <c r="BU10" s="13">
        <f t="shared" si="69"/>
        <v>77.2</v>
      </c>
      <c r="BV10" s="36">
        <f t="shared" si="70"/>
        <v>88</v>
      </c>
      <c r="BW10" s="3">
        <f t="shared" si="71"/>
        <v>78.2</v>
      </c>
      <c r="BX10" s="2">
        <f t="shared" si="72"/>
        <v>89</v>
      </c>
      <c r="BY10" s="3">
        <f t="shared" si="73"/>
        <v>79.2</v>
      </c>
      <c r="BZ10" s="17">
        <f t="shared" si="74"/>
        <v>90</v>
      </c>
      <c r="CA10" s="3">
        <f t="shared" si="75"/>
        <v>80.2</v>
      </c>
      <c r="CB10" s="17">
        <f t="shared" si="76"/>
        <v>91</v>
      </c>
      <c r="CC10" s="3">
        <f t="shared" si="77"/>
        <v>81.2</v>
      </c>
      <c r="CD10" s="17">
        <f t="shared" si="78"/>
        <v>92</v>
      </c>
      <c r="CE10" s="3">
        <f t="shared" si="79"/>
        <v>82.2</v>
      </c>
      <c r="CF10" s="17">
        <f t="shared" si="80"/>
        <v>93</v>
      </c>
      <c r="CG10" s="3">
        <f t="shared" si="81"/>
        <v>83.2</v>
      </c>
    </row>
    <row r="11" spans="1:85" x14ac:dyDescent="0.25">
      <c r="A11" s="28">
        <v>800</v>
      </c>
      <c r="B11" s="33">
        <v>8.8000000000000007</v>
      </c>
      <c r="C11" s="31">
        <v>54</v>
      </c>
      <c r="D11" s="2">
        <f t="shared" si="0"/>
        <v>54</v>
      </c>
      <c r="E11" s="3">
        <f t="shared" si="31"/>
        <v>45.2</v>
      </c>
      <c r="F11" s="17">
        <f t="shared" si="1"/>
        <v>55</v>
      </c>
      <c r="G11" s="3">
        <f t="shared" si="32"/>
        <v>46.2</v>
      </c>
      <c r="H11" s="2">
        <f t="shared" si="2"/>
        <v>56</v>
      </c>
      <c r="I11" s="3">
        <f t="shared" si="33"/>
        <v>47.2</v>
      </c>
      <c r="J11" s="17">
        <f t="shared" si="3"/>
        <v>57</v>
      </c>
      <c r="K11" s="13">
        <f t="shared" si="34"/>
        <v>48.2</v>
      </c>
      <c r="L11" s="2">
        <f t="shared" si="4"/>
        <v>58</v>
      </c>
      <c r="M11" s="3">
        <f t="shared" si="35"/>
        <v>49.2</v>
      </c>
      <c r="N11" s="17">
        <f t="shared" si="5"/>
        <v>59</v>
      </c>
      <c r="O11" s="13">
        <f t="shared" si="36"/>
        <v>50.2</v>
      </c>
      <c r="P11" s="2">
        <f t="shared" si="6"/>
        <v>60</v>
      </c>
      <c r="Q11" s="3">
        <f t="shared" si="37"/>
        <v>51.2</v>
      </c>
      <c r="R11" s="17">
        <f t="shared" si="7"/>
        <v>61</v>
      </c>
      <c r="S11" s="13">
        <f t="shared" si="38"/>
        <v>52.2</v>
      </c>
      <c r="T11" s="2">
        <f t="shared" si="8"/>
        <v>62</v>
      </c>
      <c r="U11" s="3">
        <f t="shared" si="39"/>
        <v>53.2</v>
      </c>
      <c r="V11" s="17">
        <f t="shared" si="9"/>
        <v>63</v>
      </c>
      <c r="W11" s="13">
        <f t="shared" si="40"/>
        <v>54.2</v>
      </c>
      <c r="X11" s="2">
        <f t="shared" si="10"/>
        <v>64</v>
      </c>
      <c r="Y11" s="3">
        <f t="shared" si="41"/>
        <v>55.2</v>
      </c>
      <c r="Z11" s="17">
        <f t="shared" si="11"/>
        <v>65</v>
      </c>
      <c r="AA11" s="13">
        <f t="shared" si="42"/>
        <v>56.2</v>
      </c>
      <c r="AB11" s="2">
        <f t="shared" si="12"/>
        <v>66</v>
      </c>
      <c r="AC11" s="3">
        <f t="shared" si="43"/>
        <v>57.2</v>
      </c>
      <c r="AD11" s="17">
        <f t="shared" si="13"/>
        <v>67</v>
      </c>
      <c r="AE11" s="13">
        <f t="shared" si="44"/>
        <v>58.2</v>
      </c>
      <c r="AF11" s="2">
        <f t="shared" si="14"/>
        <v>68</v>
      </c>
      <c r="AG11" s="3">
        <f t="shared" si="45"/>
        <v>59.2</v>
      </c>
      <c r="AH11" s="17">
        <f t="shared" si="15"/>
        <v>69</v>
      </c>
      <c r="AI11" s="13">
        <f t="shared" si="46"/>
        <v>60.2</v>
      </c>
      <c r="AJ11" s="2">
        <f t="shared" si="16"/>
        <v>70</v>
      </c>
      <c r="AK11" s="3">
        <f t="shared" si="47"/>
        <v>61.2</v>
      </c>
      <c r="AL11" s="17">
        <f t="shared" si="17"/>
        <v>71</v>
      </c>
      <c r="AM11" s="13">
        <f t="shared" si="48"/>
        <v>62.2</v>
      </c>
      <c r="AN11" s="2">
        <f t="shared" si="18"/>
        <v>72</v>
      </c>
      <c r="AO11" s="3">
        <f t="shared" si="49"/>
        <v>63.2</v>
      </c>
      <c r="AP11" s="17">
        <f t="shared" si="19"/>
        <v>73</v>
      </c>
      <c r="AQ11" s="13">
        <f t="shared" si="50"/>
        <v>64.2</v>
      </c>
      <c r="AR11" s="2">
        <f t="shared" si="20"/>
        <v>74</v>
      </c>
      <c r="AS11" s="3">
        <f t="shared" si="51"/>
        <v>65.2</v>
      </c>
      <c r="AT11" s="2">
        <f t="shared" si="21"/>
        <v>75</v>
      </c>
      <c r="AU11" s="3">
        <f t="shared" si="52"/>
        <v>66.2</v>
      </c>
      <c r="AV11" s="17">
        <f t="shared" si="22"/>
        <v>76</v>
      </c>
      <c r="AW11" s="13">
        <f t="shared" si="53"/>
        <v>67.2</v>
      </c>
      <c r="AX11" s="2">
        <f t="shared" si="23"/>
        <v>77</v>
      </c>
      <c r="AY11" s="3">
        <f t="shared" si="54"/>
        <v>68.2</v>
      </c>
      <c r="AZ11" s="17">
        <f t="shared" si="24"/>
        <v>78</v>
      </c>
      <c r="BA11" s="13">
        <f t="shared" si="55"/>
        <v>69.2</v>
      </c>
      <c r="BB11" s="2">
        <f t="shared" si="25"/>
        <v>79</v>
      </c>
      <c r="BC11" s="3">
        <f t="shared" si="56"/>
        <v>70.2</v>
      </c>
      <c r="BD11" s="17">
        <f t="shared" si="26"/>
        <v>80</v>
      </c>
      <c r="BE11" s="13">
        <f t="shared" si="57"/>
        <v>71.2</v>
      </c>
      <c r="BF11" s="2">
        <f t="shared" si="27"/>
        <v>81</v>
      </c>
      <c r="BG11" s="3">
        <f t="shared" si="58"/>
        <v>72.2</v>
      </c>
      <c r="BH11" s="17">
        <f t="shared" si="28"/>
        <v>82</v>
      </c>
      <c r="BI11" s="13">
        <f t="shared" si="59"/>
        <v>73.2</v>
      </c>
      <c r="BJ11" s="2">
        <f t="shared" si="29"/>
        <v>83</v>
      </c>
      <c r="BK11" s="3">
        <f t="shared" si="60"/>
        <v>74.2</v>
      </c>
      <c r="BL11" s="2">
        <f t="shared" si="30"/>
        <v>84</v>
      </c>
      <c r="BM11" s="3">
        <f t="shared" si="61"/>
        <v>75.2</v>
      </c>
      <c r="BN11" s="17">
        <f t="shared" si="62"/>
        <v>85</v>
      </c>
      <c r="BO11" s="3">
        <f t="shared" si="63"/>
        <v>76.2</v>
      </c>
      <c r="BP11" s="17">
        <f t="shared" si="64"/>
        <v>86</v>
      </c>
      <c r="BQ11" s="3">
        <f t="shared" si="65"/>
        <v>77.2</v>
      </c>
      <c r="BR11" s="17">
        <f t="shared" si="66"/>
        <v>87</v>
      </c>
      <c r="BS11" s="3">
        <f t="shared" si="67"/>
        <v>78.2</v>
      </c>
      <c r="BT11" s="17">
        <f t="shared" si="68"/>
        <v>88</v>
      </c>
      <c r="BU11" s="13">
        <f t="shared" si="69"/>
        <v>79.2</v>
      </c>
      <c r="BV11" s="36">
        <f t="shared" si="70"/>
        <v>89</v>
      </c>
      <c r="BW11" s="3">
        <f t="shared" si="71"/>
        <v>80.2</v>
      </c>
      <c r="BX11" s="2">
        <f t="shared" si="72"/>
        <v>90</v>
      </c>
      <c r="BY11" s="3">
        <f t="shared" si="73"/>
        <v>81.2</v>
      </c>
      <c r="BZ11" s="17">
        <f t="shared" si="74"/>
        <v>91</v>
      </c>
      <c r="CA11" s="3">
        <f t="shared" si="75"/>
        <v>82.2</v>
      </c>
      <c r="CB11" s="17">
        <f t="shared" si="76"/>
        <v>92</v>
      </c>
      <c r="CC11" s="3">
        <f t="shared" si="77"/>
        <v>83.2</v>
      </c>
      <c r="CD11" s="17">
        <f t="shared" si="78"/>
        <v>93</v>
      </c>
      <c r="CE11" s="3">
        <f t="shared" si="79"/>
        <v>84.2</v>
      </c>
      <c r="CF11" s="17">
        <f t="shared" si="80"/>
        <v>94</v>
      </c>
      <c r="CG11" s="3">
        <f t="shared" si="81"/>
        <v>85.2</v>
      </c>
    </row>
    <row r="12" spans="1:85" x14ac:dyDescent="0.25">
      <c r="A12" s="28">
        <v>1000</v>
      </c>
      <c r="B12" s="33">
        <v>12.8</v>
      </c>
      <c r="C12" s="31">
        <v>55</v>
      </c>
      <c r="D12" s="2">
        <f t="shared" si="0"/>
        <v>55</v>
      </c>
      <c r="E12" s="3">
        <f t="shared" si="31"/>
        <v>42.2</v>
      </c>
      <c r="F12" s="17">
        <f t="shared" si="1"/>
        <v>56</v>
      </c>
      <c r="G12" s="3">
        <f t="shared" si="32"/>
        <v>43.2</v>
      </c>
      <c r="H12" s="2">
        <f t="shared" si="2"/>
        <v>57</v>
      </c>
      <c r="I12" s="3">
        <f t="shared" si="33"/>
        <v>44.2</v>
      </c>
      <c r="J12" s="17">
        <f t="shared" si="3"/>
        <v>58</v>
      </c>
      <c r="K12" s="13">
        <f t="shared" si="34"/>
        <v>45.2</v>
      </c>
      <c r="L12" s="2">
        <f t="shared" si="4"/>
        <v>59</v>
      </c>
      <c r="M12" s="3">
        <f t="shared" si="35"/>
        <v>46.2</v>
      </c>
      <c r="N12" s="17">
        <f t="shared" si="5"/>
        <v>60</v>
      </c>
      <c r="O12" s="13">
        <f t="shared" si="36"/>
        <v>47.2</v>
      </c>
      <c r="P12" s="2">
        <f t="shared" si="6"/>
        <v>61</v>
      </c>
      <c r="Q12" s="3">
        <f t="shared" si="37"/>
        <v>48.2</v>
      </c>
      <c r="R12" s="17">
        <f t="shared" si="7"/>
        <v>62</v>
      </c>
      <c r="S12" s="13">
        <f t="shared" si="38"/>
        <v>49.2</v>
      </c>
      <c r="T12" s="2">
        <f t="shared" si="8"/>
        <v>63</v>
      </c>
      <c r="U12" s="3">
        <f t="shared" si="39"/>
        <v>50.2</v>
      </c>
      <c r="V12" s="17">
        <f t="shared" si="9"/>
        <v>64</v>
      </c>
      <c r="W12" s="13">
        <f t="shared" si="40"/>
        <v>51.2</v>
      </c>
      <c r="X12" s="2">
        <f t="shared" si="10"/>
        <v>65</v>
      </c>
      <c r="Y12" s="3">
        <f t="shared" si="41"/>
        <v>52.2</v>
      </c>
      <c r="Z12" s="17">
        <f t="shared" si="11"/>
        <v>66</v>
      </c>
      <c r="AA12" s="13">
        <f t="shared" si="42"/>
        <v>53.2</v>
      </c>
      <c r="AB12" s="2">
        <f t="shared" si="12"/>
        <v>67</v>
      </c>
      <c r="AC12" s="3">
        <f t="shared" si="43"/>
        <v>54.2</v>
      </c>
      <c r="AD12" s="17">
        <f t="shared" si="13"/>
        <v>68</v>
      </c>
      <c r="AE12" s="13">
        <f t="shared" si="44"/>
        <v>55.2</v>
      </c>
      <c r="AF12" s="2">
        <f t="shared" si="14"/>
        <v>69</v>
      </c>
      <c r="AG12" s="3">
        <f t="shared" si="45"/>
        <v>56.2</v>
      </c>
      <c r="AH12" s="17">
        <f t="shared" si="15"/>
        <v>70</v>
      </c>
      <c r="AI12" s="13">
        <f t="shared" si="46"/>
        <v>57.2</v>
      </c>
      <c r="AJ12" s="2">
        <f t="shared" si="16"/>
        <v>71</v>
      </c>
      <c r="AK12" s="3">
        <f t="shared" si="47"/>
        <v>58.2</v>
      </c>
      <c r="AL12" s="17">
        <f t="shared" si="17"/>
        <v>72</v>
      </c>
      <c r="AM12" s="13">
        <f t="shared" si="48"/>
        <v>59.2</v>
      </c>
      <c r="AN12" s="2">
        <f t="shared" si="18"/>
        <v>73</v>
      </c>
      <c r="AO12" s="3">
        <f t="shared" si="49"/>
        <v>60.2</v>
      </c>
      <c r="AP12" s="17">
        <f t="shared" si="19"/>
        <v>74</v>
      </c>
      <c r="AQ12" s="13">
        <f t="shared" si="50"/>
        <v>61.2</v>
      </c>
      <c r="AR12" s="2">
        <f t="shared" si="20"/>
        <v>75</v>
      </c>
      <c r="AS12" s="3">
        <f t="shared" si="51"/>
        <v>62.2</v>
      </c>
      <c r="AT12" s="2">
        <f t="shared" si="21"/>
        <v>76</v>
      </c>
      <c r="AU12" s="3">
        <f t="shared" si="52"/>
        <v>63.2</v>
      </c>
      <c r="AV12" s="17">
        <f t="shared" si="22"/>
        <v>77</v>
      </c>
      <c r="AW12" s="13">
        <f t="shared" si="53"/>
        <v>64.2</v>
      </c>
      <c r="AX12" s="2">
        <f t="shared" si="23"/>
        <v>78</v>
      </c>
      <c r="AY12" s="3">
        <f t="shared" si="54"/>
        <v>65.2</v>
      </c>
      <c r="AZ12" s="17">
        <f t="shared" si="24"/>
        <v>79</v>
      </c>
      <c r="BA12" s="13">
        <f t="shared" si="55"/>
        <v>66.2</v>
      </c>
      <c r="BB12" s="2">
        <f t="shared" si="25"/>
        <v>80</v>
      </c>
      <c r="BC12" s="3">
        <f t="shared" si="56"/>
        <v>67.2</v>
      </c>
      <c r="BD12" s="17">
        <f t="shared" si="26"/>
        <v>81</v>
      </c>
      <c r="BE12" s="13">
        <f t="shared" si="57"/>
        <v>68.2</v>
      </c>
      <c r="BF12" s="2">
        <f t="shared" si="27"/>
        <v>82</v>
      </c>
      <c r="BG12" s="3">
        <f t="shared" si="58"/>
        <v>69.2</v>
      </c>
      <c r="BH12" s="17">
        <f t="shared" si="28"/>
        <v>83</v>
      </c>
      <c r="BI12" s="13">
        <f t="shared" si="59"/>
        <v>70.2</v>
      </c>
      <c r="BJ12" s="2">
        <f t="shared" si="29"/>
        <v>84</v>
      </c>
      <c r="BK12" s="3">
        <f t="shared" si="60"/>
        <v>71.2</v>
      </c>
      <c r="BL12" s="2">
        <f t="shared" si="30"/>
        <v>85</v>
      </c>
      <c r="BM12" s="3">
        <f t="shared" si="61"/>
        <v>72.2</v>
      </c>
      <c r="BN12" s="17">
        <f t="shared" si="62"/>
        <v>86</v>
      </c>
      <c r="BO12" s="3">
        <f t="shared" si="63"/>
        <v>73.2</v>
      </c>
      <c r="BP12" s="17">
        <f t="shared" si="64"/>
        <v>87</v>
      </c>
      <c r="BQ12" s="3">
        <f t="shared" si="65"/>
        <v>74.2</v>
      </c>
      <c r="BR12" s="17">
        <f t="shared" si="66"/>
        <v>88</v>
      </c>
      <c r="BS12" s="3">
        <f t="shared" si="67"/>
        <v>75.2</v>
      </c>
      <c r="BT12" s="17">
        <f t="shared" si="68"/>
        <v>89</v>
      </c>
      <c r="BU12" s="13">
        <f t="shared" si="69"/>
        <v>76.2</v>
      </c>
      <c r="BV12" s="36">
        <f t="shared" si="70"/>
        <v>90</v>
      </c>
      <c r="BW12" s="3">
        <f t="shared" si="71"/>
        <v>77.2</v>
      </c>
      <c r="BX12" s="2">
        <f t="shared" si="72"/>
        <v>91</v>
      </c>
      <c r="BY12" s="3">
        <f t="shared" si="73"/>
        <v>78.2</v>
      </c>
      <c r="BZ12" s="17">
        <f t="shared" si="74"/>
        <v>92</v>
      </c>
      <c r="CA12" s="3">
        <f t="shared" si="75"/>
        <v>79.2</v>
      </c>
      <c r="CB12" s="17">
        <f t="shared" si="76"/>
        <v>93</v>
      </c>
      <c r="CC12" s="3">
        <f t="shared" si="77"/>
        <v>80.2</v>
      </c>
      <c r="CD12" s="17">
        <f t="shared" si="78"/>
        <v>94</v>
      </c>
      <c r="CE12" s="3">
        <f t="shared" si="79"/>
        <v>81.2</v>
      </c>
      <c r="CF12" s="17">
        <f t="shared" si="80"/>
        <v>95</v>
      </c>
      <c r="CG12" s="3">
        <f t="shared" si="81"/>
        <v>82.2</v>
      </c>
    </row>
    <row r="13" spans="1:85" x14ac:dyDescent="0.25">
      <c r="A13" s="28">
        <v>1250</v>
      </c>
      <c r="B13" s="33">
        <v>12.7</v>
      </c>
      <c r="C13" s="31">
        <v>56</v>
      </c>
      <c r="D13" s="2">
        <f t="shared" si="0"/>
        <v>56</v>
      </c>
      <c r="E13" s="3">
        <f t="shared" si="31"/>
        <v>43.3</v>
      </c>
      <c r="F13" s="17">
        <f t="shared" si="1"/>
        <v>57</v>
      </c>
      <c r="G13" s="3">
        <f t="shared" si="32"/>
        <v>44.3</v>
      </c>
      <c r="H13" s="2">
        <f t="shared" si="2"/>
        <v>58</v>
      </c>
      <c r="I13" s="3">
        <f t="shared" si="33"/>
        <v>45.3</v>
      </c>
      <c r="J13" s="17">
        <f t="shared" si="3"/>
        <v>59</v>
      </c>
      <c r="K13" s="13">
        <f t="shared" si="34"/>
        <v>46.3</v>
      </c>
      <c r="L13" s="2">
        <f t="shared" si="4"/>
        <v>60</v>
      </c>
      <c r="M13" s="3">
        <f t="shared" si="35"/>
        <v>47.3</v>
      </c>
      <c r="N13" s="17">
        <f t="shared" si="5"/>
        <v>61</v>
      </c>
      <c r="O13" s="13">
        <f t="shared" si="36"/>
        <v>48.3</v>
      </c>
      <c r="P13" s="2">
        <f t="shared" si="6"/>
        <v>62</v>
      </c>
      <c r="Q13" s="3">
        <f t="shared" si="37"/>
        <v>49.3</v>
      </c>
      <c r="R13" s="17">
        <f t="shared" si="7"/>
        <v>63</v>
      </c>
      <c r="S13" s="13">
        <f t="shared" si="38"/>
        <v>50.3</v>
      </c>
      <c r="T13" s="2">
        <f t="shared" si="8"/>
        <v>64</v>
      </c>
      <c r="U13" s="3">
        <f t="shared" si="39"/>
        <v>51.3</v>
      </c>
      <c r="V13" s="17">
        <f t="shared" si="9"/>
        <v>65</v>
      </c>
      <c r="W13" s="13">
        <f t="shared" si="40"/>
        <v>52.3</v>
      </c>
      <c r="X13" s="2">
        <f t="shared" si="10"/>
        <v>66</v>
      </c>
      <c r="Y13" s="3">
        <f t="shared" si="41"/>
        <v>53.3</v>
      </c>
      <c r="Z13" s="17">
        <f t="shared" si="11"/>
        <v>67</v>
      </c>
      <c r="AA13" s="13">
        <f t="shared" si="42"/>
        <v>54.3</v>
      </c>
      <c r="AB13" s="2">
        <f t="shared" si="12"/>
        <v>68</v>
      </c>
      <c r="AC13" s="3">
        <f t="shared" si="43"/>
        <v>55.3</v>
      </c>
      <c r="AD13" s="17">
        <f t="shared" si="13"/>
        <v>69</v>
      </c>
      <c r="AE13" s="13">
        <f t="shared" si="44"/>
        <v>56.3</v>
      </c>
      <c r="AF13" s="2">
        <f t="shared" si="14"/>
        <v>70</v>
      </c>
      <c r="AG13" s="3">
        <f t="shared" si="45"/>
        <v>57.3</v>
      </c>
      <c r="AH13" s="17">
        <f t="shared" si="15"/>
        <v>71</v>
      </c>
      <c r="AI13" s="13">
        <f t="shared" si="46"/>
        <v>58.3</v>
      </c>
      <c r="AJ13" s="2">
        <f t="shared" si="16"/>
        <v>72</v>
      </c>
      <c r="AK13" s="3">
        <f t="shared" si="47"/>
        <v>59.3</v>
      </c>
      <c r="AL13" s="17">
        <f t="shared" si="17"/>
        <v>73</v>
      </c>
      <c r="AM13" s="13">
        <f t="shared" si="48"/>
        <v>60.3</v>
      </c>
      <c r="AN13" s="2">
        <f t="shared" si="18"/>
        <v>74</v>
      </c>
      <c r="AO13" s="3">
        <f t="shared" si="49"/>
        <v>61.3</v>
      </c>
      <c r="AP13" s="17">
        <f t="shared" si="19"/>
        <v>75</v>
      </c>
      <c r="AQ13" s="13">
        <f t="shared" si="50"/>
        <v>62.3</v>
      </c>
      <c r="AR13" s="2">
        <f t="shared" si="20"/>
        <v>76</v>
      </c>
      <c r="AS13" s="3">
        <f t="shared" si="51"/>
        <v>63.3</v>
      </c>
      <c r="AT13" s="2">
        <f t="shared" si="21"/>
        <v>77</v>
      </c>
      <c r="AU13" s="3">
        <f t="shared" si="52"/>
        <v>64.3</v>
      </c>
      <c r="AV13" s="17">
        <f t="shared" si="22"/>
        <v>78</v>
      </c>
      <c r="AW13" s="13">
        <f t="shared" si="53"/>
        <v>65.3</v>
      </c>
      <c r="AX13" s="2">
        <f t="shared" si="23"/>
        <v>79</v>
      </c>
      <c r="AY13" s="3">
        <f t="shared" si="54"/>
        <v>66.3</v>
      </c>
      <c r="AZ13" s="17">
        <f t="shared" si="24"/>
        <v>80</v>
      </c>
      <c r="BA13" s="13">
        <f t="shared" si="55"/>
        <v>67.3</v>
      </c>
      <c r="BB13" s="2">
        <f t="shared" si="25"/>
        <v>81</v>
      </c>
      <c r="BC13" s="3">
        <f t="shared" si="56"/>
        <v>68.3</v>
      </c>
      <c r="BD13" s="17">
        <f t="shared" si="26"/>
        <v>82</v>
      </c>
      <c r="BE13" s="13">
        <f t="shared" si="57"/>
        <v>69.3</v>
      </c>
      <c r="BF13" s="2">
        <f t="shared" si="27"/>
        <v>83</v>
      </c>
      <c r="BG13" s="3">
        <f t="shared" si="58"/>
        <v>70.3</v>
      </c>
      <c r="BH13" s="17">
        <f t="shared" si="28"/>
        <v>84</v>
      </c>
      <c r="BI13" s="13">
        <f t="shared" si="59"/>
        <v>71.3</v>
      </c>
      <c r="BJ13" s="2">
        <f t="shared" si="29"/>
        <v>85</v>
      </c>
      <c r="BK13" s="3">
        <f t="shared" si="60"/>
        <v>72.3</v>
      </c>
      <c r="BL13" s="2">
        <f t="shared" si="30"/>
        <v>86</v>
      </c>
      <c r="BM13" s="3">
        <f t="shared" si="61"/>
        <v>73.3</v>
      </c>
      <c r="BN13" s="17">
        <f t="shared" si="62"/>
        <v>87</v>
      </c>
      <c r="BO13" s="3">
        <f t="shared" si="63"/>
        <v>74.3</v>
      </c>
      <c r="BP13" s="17">
        <f t="shared" si="64"/>
        <v>88</v>
      </c>
      <c r="BQ13" s="3">
        <f t="shared" si="65"/>
        <v>75.3</v>
      </c>
      <c r="BR13" s="17">
        <f t="shared" si="66"/>
        <v>89</v>
      </c>
      <c r="BS13" s="3">
        <f t="shared" si="67"/>
        <v>76.3</v>
      </c>
      <c r="BT13" s="17">
        <f t="shared" si="68"/>
        <v>90</v>
      </c>
      <c r="BU13" s="13">
        <f t="shared" si="69"/>
        <v>77.3</v>
      </c>
      <c r="BV13" s="36">
        <f t="shared" si="70"/>
        <v>91</v>
      </c>
      <c r="BW13" s="3">
        <f t="shared" si="71"/>
        <v>78.3</v>
      </c>
      <c r="BX13" s="2">
        <f t="shared" si="72"/>
        <v>92</v>
      </c>
      <c r="BY13" s="3">
        <f t="shared" si="73"/>
        <v>79.3</v>
      </c>
      <c r="BZ13" s="17">
        <f t="shared" si="74"/>
        <v>93</v>
      </c>
      <c r="CA13" s="3">
        <f t="shared" si="75"/>
        <v>80.3</v>
      </c>
      <c r="CB13" s="17">
        <f t="shared" si="76"/>
        <v>94</v>
      </c>
      <c r="CC13" s="3">
        <f t="shared" si="77"/>
        <v>81.3</v>
      </c>
      <c r="CD13" s="17">
        <f t="shared" si="78"/>
        <v>95</v>
      </c>
      <c r="CE13" s="3">
        <f t="shared" si="79"/>
        <v>82.3</v>
      </c>
      <c r="CF13" s="17">
        <f t="shared" si="80"/>
        <v>96</v>
      </c>
      <c r="CG13" s="3">
        <f t="shared" si="81"/>
        <v>83.3</v>
      </c>
    </row>
    <row r="14" spans="1:85" x14ac:dyDescent="0.25">
      <c r="A14" s="28">
        <v>1600</v>
      </c>
      <c r="B14" s="33">
        <v>14.2</v>
      </c>
      <c r="C14" s="31">
        <v>56</v>
      </c>
      <c r="D14" s="2">
        <f t="shared" si="0"/>
        <v>56</v>
      </c>
      <c r="E14" s="3">
        <f t="shared" si="31"/>
        <v>41.8</v>
      </c>
      <c r="F14" s="17">
        <f t="shared" si="1"/>
        <v>57</v>
      </c>
      <c r="G14" s="3">
        <f t="shared" si="32"/>
        <v>42.8</v>
      </c>
      <c r="H14" s="2">
        <f t="shared" si="2"/>
        <v>58</v>
      </c>
      <c r="I14" s="3">
        <f t="shared" si="33"/>
        <v>43.8</v>
      </c>
      <c r="J14" s="17">
        <f t="shared" si="3"/>
        <v>59</v>
      </c>
      <c r="K14" s="13">
        <f t="shared" si="34"/>
        <v>44.8</v>
      </c>
      <c r="L14" s="2">
        <f t="shared" si="4"/>
        <v>60</v>
      </c>
      <c r="M14" s="3">
        <f t="shared" si="35"/>
        <v>45.8</v>
      </c>
      <c r="N14" s="17">
        <f t="shared" si="5"/>
        <v>61</v>
      </c>
      <c r="O14" s="13">
        <f t="shared" si="36"/>
        <v>46.8</v>
      </c>
      <c r="P14" s="2">
        <f t="shared" si="6"/>
        <v>62</v>
      </c>
      <c r="Q14" s="3">
        <f t="shared" si="37"/>
        <v>47.8</v>
      </c>
      <c r="R14" s="17">
        <f t="shared" si="7"/>
        <v>63</v>
      </c>
      <c r="S14" s="13">
        <f t="shared" si="38"/>
        <v>48.8</v>
      </c>
      <c r="T14" s="2">
        <f t="shared" si="8"/>
        <v>64</v>
      </c>
      <c r="U14" s="3">
        <f t="shared" si="39"/>
        <v>49.8</v>
      </c>
      <c r="V14" s="17">
        <f t="shared" si="9"/>
        <v>65</v>
      </c>
      <c r="W14" s="13">
        <f t="shared" si="40"/>
        <v>50.8</v>
      </c>
      <c r="X14" s="2">
        <f t="shared" si="10"/>
        <v>66</v>
      </c>
      <c r="Y14" s="3">
        <f t="shared" si="41"/>
        <v>51.8</v>
      </c>
      <c r="Z14" s="17">
        <f t="shared" si="11"/>
        <v>67</v>
      </c>
      <c r="AA14" s="13">
        <f t="shared" si="42"/>
        <v>52.8</v>
      </c>
      <c r="AB14" s="2">
        <f t="shared" si="12"/>
        <v>68</v>
      </c>
      <c r="AC14" s="3">
        <f t="shared" si="43"/>
        <v>53.8</v>
      </c>
      <c r="AD14" s="17">
        <f t="shared" si="13"/>
        <v>69</v>
      </c>
      <c r="AE14" s="13">
        <f t="shared" si="44"/>
        <v>54.8</v>
      </c>
      <c r="AF14" s="2">
        <f t="shared" si="14"/>
        <v>70</v>
      </c>
      <c r="AG14" s="3">
        <f t="shared" si="45"/>
        <v>55.8</v>
      </c>
      <c r="AH14" s="17">
        <f t="shared" si="15"/>
        <v>71</v>
      </c>
      <c r="AI14" s="13">
        <f t="shared" si="46"/>
        <v>56.8</v>
      </c>
      <c r="AJ14" s="2">
        <f t="shared" si="16"/>
        <v>72</v>
      </c>
      <c r="AK14" s="3">
        <f t="shared" si="47"/>
        <v>57.8</v>
      </c>
      <c r="AL14" s="17">
        <f t="shared" si="17"/>
        <v>73</v>
      </c>
      <c r="AM14" s="13">
        <f t="shared" si="48"/>
        <v>58.8</v>
      </c>
      <c r="AN14" s="2">
        <f t="shared" si="18"/>
        <v>74</v>
      </c>
      <c r="AO14" s="3">
        <f t="shared" si="49"/>
        <v>59.8</v>
      </c>
      <c r="AP14" s="17">
        <f t="shared" si="19"/>
        <v>75</v>
      </c>
      <c r="AQ14" s="13">
        <f t="shared" si="50"/>
        <v>60.8</v>
      </c>
      <c r="AR14" s="2">
        <f t="shared" si="20"/>
        <v>76</v>
      </c>
      <c r="AS14" s="3">
        <f t="shared" si="51"/>
        <v>61.8</v>
      </c>
      <c r="AT14" s="2">
        <f t="shared" si="21"/>
        <v>77</v>
      </c>
      <c r="AU14" s="3">
        <f t="shared" si="52"/>
        <v>62.8</v>
      </c>
      <c r="AV14" s="17">
        <f t="shared" si="22"/>
        <v>78</v>
      </c>
      <c r="AW14" s="13">
        <f t="shared" si="53"/>
        <v>63.8</v>
      </c>
      <c r="AX14" s="2">
        <f t="shared" si="23"/>
        <v>79</v>
      </c>
      <c r="AY14" s="3">
        <f t="shared" si="54"/>
        <v>64.8</v>
      </c>
      <c r="AZ14" s="17">
        <f t="shared" si="24"/>
        <v>80</v>
      </c>
      <c r="BA14" s="13">
        <f t="shared" si="55"/>
        <v>65.8</v>
      </c>
      <c r="BB14" s="2">
        <f t="shared" si="25"/>
        <v>81</v>
      </c>
      <c r="BC14" s="3">
        <f t="shared" si="56"/>
        <v>66.8</v>
      </c>
      <c r="BD14" s="17">
        <f t="shared" si="26"/>
        <v>82</v>
      </c>
      <c r="BE14" s="13">
        <f t="shared" si="57"/>
        <v>67.8</v>
      </c>
      <c r="BF14" s="2">
        <f t="shared" si="27"/>
        <v>83</v>
      </c>
      <c r="BG14" s="3">
        <f t="shared" si="58"/>
        <v>68.8</v>
      </c>
      <c r="BH14" s="17">
        <f t="shared" si="28"/>
        <v>84</v>
      </c>
      <c r="BI14" s="13">
        <f t="shared" si="59"/>
        <v>69.8</v>
      </c>
      <c r="BJ14" s="2">
        <f t="shared" si="29"/>
        <v>85</v>
      </c>
      <c r="BK14" s="3">
        <f t="shared" si="60"/>
        <v>70.8</v>
      </c>
      <c r="BL14" s="2">
        <f t="shared" si="30"/>
        <v>86</v>
      </c>
      <c r="BM14" s="3">
        <f t="shared" si="61"/>
        <v>71.8</v>
      </c>
      <c r="BN14" s="17">
        <f t="shared" si="62"/>
        <v>87</v>
      </c>
      <c r="BO14" s="3">
        <f t="shared" si="63"/>
        <v>72.8</v>
      </c>
      <c r="BP14" s="17">
        <f t="shared" si="64"/>
        <v>88</v>
      </c>
      <c r="BQ14" s="3">
        <f t="shared" si="65"/>
        <v>73.8</v>
      </c>
      <c r="BR14" s="17">
        <f t="shared" si="66"/>
        <v>89</v>
      </c>
      <c r="BS14" s="3">
        <f t="shared" si="67"/>
        <v>74.8</v>
      </c>
      <c r="BT14" s="17">
        <f t="shared" si="68"/>
        <v>90</v>
      </c>
      <c r="BU14" s="13">
        <f t="shared" si="69"/>
        <v>75.8</v>
      </c>
      <c r="BV14" s="36">
        <f t="shared" si="70"/>
        <v>91</v>
      </c>
      <c r="BW14" s="3">
        <f t="shared" si="71"/>
        <v>76.8</v>
      </c>
      <c r="BX14" s="2">
        <f t="shared" si="72"/>
        <v>92</v>
      </c>
      <c r="BY14" s="3">
        <f t="shared" si="73"/>
        <v>77.8</v>
      </c>
      <c r="BZ14" s="17">
        <f t="shared" si="74"/>
        <v>93</v>
      </c>
      <c r="CA14" s="3">
        <f t="shared" si="75"/>
        <v>78.8</v>
      </c>
      <c r="CB14" s="17">
        <f t="shared" si="76"/>
        <v>94</v>
      </c>
      <c r="CC14" s="3">
        <f t="shared" si="77"/>
        <v>79.8</v>
      </c>
      <c r="CD14" s="17">
        <f t="shared" si="78"/>
        <v>95</v>
      </c>
      <c r="CE14" s="3">
        <f t="shared" si="79"/>
        <v>80.8</v>
      </c>
      <c r="CF14" s="17">
        <f t="shared" si="80"/>
        <v>96</v>
      </c>
      <c r="CG14" s="3">
        <f t="shared" si="81"/>
        <v>81.8</v>
      </c>
    </row>
    <row r="15" spans="1:85" x14ac:dyDescent="0.25">
      <c r="A15" s="28">
        <v>2000</v>
      </c>
      <c r="B15" s="33">
        <v>17.899999999999999</v>
      </c>
      <c r="C15" s="31">
        <v>56</v>
      </c>
      <c r="D15" s="2">
        <f t="shared" si="0"/>
        <v>56</v>
      </c>
      <c r="E15" s="3">
        <f t="shared" si="31"/>
        <v>38.1</v>
      </c>
      <c r="F15" s="17">
        <f t="shared" si="1"/>
        <v>57</v>
      </c>
      <c r="G15" s="3">
        <f t="shared" si="32"/>
        <v>39.1</v>
      </c>
      <c r="H15" s="2">
        <f t="shared" si="2"/>
        <v>58</v>
      </c>
      <c r="I15" s="3">
        <f t="shared" si="33"/>
        <v>40.1</v>
      </c>
      <c r="J15" s="17">
        <f t="shared" si="3"/>
        <v>59</v>
      </c>
      <c r="K15" s="13">
        <f t="shared" si="34"/>
        <v>41.1</v>
      </c>
      <c r="L15" s="2">
        <f t="shared" si="4"/>
        <v>60</v>
      </c>
      <c r="M15" s="3">
        <f t="shared" si="35"/>
        <v>42.1</v>
      </c>
      <c r="N15" s="17">
        <f t="shared" si="5"/>
        <v>61</v>
      </c>
      <c r="O15" s="13">
        <f t="shared" si="36"/>
        <v>43.1</v>
      </c>
      <c r="P15" s="2">
        <f t="shared" si="6"/>
        <v>62</v>
      </c>
      <c r="Q15" s="3">
        <f t="shared" si="37"/>
        <v>44.1</v>
      </c>
      <c r="R15" s="17">
        <f t="shared" si="7"/>
        <v>63</v>
      </c>
      <c r="S15" s="13">
        <f t="shared" si="38"/>
        <v>45.1</v>
      </c>
      <c r="T15" s="2">
        <f t="shared" si="8"/>
        <v>64</v>
      </c>
      <c r="U15" s="3">
        <f t="shared" si="39"/>
        <v>46.1</v>
      </c>
      <c r="V15" s="17">
        <f t="shared" si="9"/>
        <v>65</v>
      </c>
      <c r="W15" s="13">
        <f t="shared" si="40"/>
        <v>47.1</v>
      </c>
      <c r="X15" s="2">
        <f t="shared" si="10"/>
        <v>66</v>
      </c>
      <c r="Y15" s="3">
        <f t="shared" si="41"/>
        <v>48.1</v>
      </c>
      <c r="Z15" s="17">
        <f t="shared" si="11"/>
        <v>67</v>
      </c>
      <c r="AA15" s="13">
        <f t="shared" si="42"/>
        <v>49.1</v>
      </c>
      <c r="AB15" s="2">
        <f t="shared" si="12"/>
        <v>68</v>
      </c>
      <c r="AC15" s="3">
        <f t="shared" si="43"/>
        <v>50.1</v>
      </c>
      <c r="AD15" s="17">
        <f t="shared" si="13"/>
        <v>69</v>
      </c>
      <c r="AE15" s="13">
        <f t="shared" si="44"/>
        <v>51.1</v>
      </c>
      <c r="AF15" s="2">
        <f t="shared" si="14"/>
        <v>70</v>
      </c>
      <c r="AG15" s="3">
        <f t="shared" si="45"/>
        <v>52.1</v>
      </c>
      <c r="AH15" s="17">
        <f t="shared" si="15"/>
        <v>71</v>
      </c>
      <c r="AI15" s="13">
        <f t="shared" si="46"/>
        <v>53.1</v>
      </c>
      <c r="AJ15" s="2">
        <f t="shared" si="16"/>
        <v>72</v>
      </c>
      <c r="AK15" s="3">
        <f t="shared" si="47"/>
        <v>54.1</v>
      </c>
      <c r="AL15" s="17">
        <f t="shared" si="17"/>
        <v>73</v>
      </c>
      <c r="AM15" s="13">
        <f t="shared" si="48"/>
        <v>55.1</v>
      </c>
      <c r="AN15" s="2">
        <f t="shared" si="18"/>
        <v>74</v>
      </c>
      <c r="AO15" s="3">
        <f t="shared" si="49"/>
        <v>56.1</v>
      </c>
      <c r="AP15" s="17">
        <f t="shared" si="19"/>
        <v>75</v>
      </c>
      <c r="AQ15" s="13">
        <f t="shared" si="50"/>
        <v>57.1</v>
      </c>
      <c r="AR15" s="2">
        <f t="shared" si="20"/>
        <v>76</v>
      </c>
      <c r="AS15" s="3">
        <f t="shared" si="51"/>
        <v>58.1</v>
      </c>
      <c r="AT15" s="2">
        <f t="shared" si="21"/>
        <v>77</v>
      </c>
      <c r="AU15" s="3">
        <f t="shared" si="52"/>
        <v>59.1</v>
      </c>
      <c r="AV15" s="17">
        <f t="shared" si="22"/>
        <v>78</v>
      </c>
      <c r="AW15" s="13">
        <f t="shared" si="53"/>
        <v>60.1</v>
      </c>
      <c r="AX15" s="2">
        <f t="shared" si="23"/>
        <v>79</v>
      </c>
      <c r="AY15" s="3">
        <f t="shared" si="54"/>
        <v>61.1</v>
      </c>
      <c r="AZ15" s="17">
        <f t="shared" si="24"/>
        <v>80</v>
      </c>
      <c r="BA15" s="13">
        <f t="shared" si="55"/>
        <v>62.1</v>
      </c>
      <c r="BB15" s="2">
        <f t="shared" si="25"/>
        <v>81</v>
      </c>
      <c r="BC15" s="3">
        <f t="shared" si="56"/>
        <v>63.1</v>
      </c>
      <c r="BD15" s="17">
        <f t="shared" si="26"/>
        <v>82</v>
      </c>
      <c r="BE15" s="13">
        <f t="shared" si="57"/>
        <v>64.099999999999994</v>
      </c>
      <c r="BF15" s="2">
        <f t="shared" si="27"/>
        <v>83</v>
      </c>
      <c r="BG15" s="3">
        <f t="shared" si="58"/>
        <v>65.099999999999994</v>
      </c>
      <c r="BH15" s="17">
        <f t="shared" si="28"/>
        <v>84</v>
      </c>
      <c r="BI15" s="13">
        <f t="shared" si="59"/>
        <v>66.099999999999994</v>
      </c>
      <c r="BJ15" s="2">
        <f t="shared" si="29"/>
        <v>85</v>
      </c>
      <c r="BK15" s="3">
        <f t="shared" si="60"/>
        <v>67.099999999999994</v>
      </c>
      <c r="BL15" s="2">
        <f t="shared" si="30"/>
        <v>86</v>
      </c>
      <c r="BM15" s="3">
        <f t="shared" si="61"/>
        <v>68.099999999999994</v>
      </c>
      <c r="BN15" s="17">
        <f t="shared" si="62"/>
        <v>87</v>
      </c>
      <c r="BO15" s="3">
        <f t="shared" si="63"/>
        <v>69.099999999999994</v>
      </c>
      <c r="BP15" s="17">
        <f t="shared" si="64"/>
        <v>88</v>
      </c>
      <c r="BQ15" s="3">
        <f t="shared" si="65"/>
        <v>70.099999999999994</v>
      </c>
      <c r="BR15" s="17">
        <f t="shared" si="66"/>
        <v>89</v>
      </c>
      <c r="BS15" s="3">
        <f t="shared" si="67"/>
        <v>71.099999999999994</v>
      </c>
      <c r="BT15" s="17">
        <f t="shared" si="68"/>
        <v>90</v>
      </c>
      <c r="BU15" s="13">
        <f t="shared" si="69"/>
        <v>72.099999999999994</v>
      </c>
      <c r="BV15" s="36">
        <f t="shared" si="70"/>
        <v>91</v>
      </c>
      <c r="BW15" s="3">
        <f t="shared" si="71"/>
        <v>73.099999999999994</v>
      </c>
      <c r="BX15" s="2">
        <f t="shared" si="72"/>
        <v>92</v>
      </c>
      <c r="BY15" s="3">
        <f t="shared" si="73"/>
        <v>74.099999999999994</v>
      </c>
      <c r="BZ15" s="17">
        <f t="shared" si="74"/>
        <v>93</v>
      </c>
      <c r="CA15" s="3">
        <f t="shared" si="75"/>
        <v>75.099999999999994</v>
      </c>
      <c r="CB15" s="17">
        <f t="shared" si="76"/>
        <v>94</v>
      </c>
      <c r="CC15" s="3">
        <f t="shared" si="77"/>
        <v>76.099999999999994</v>
      </c>
      <c r="CD15" s="17">
        <f t="shared" si="78"/>
        <v>95</v>
      </c>
      <c r="CE15" s="3">
        <f t="shared" si="79"/>
        <v>77.099999999999994</v>
      </c>
      <c r="CF15" s="17">
        <f t="shared" si="80"/>
        <v>96</v>
      </c>
      <c r="CG15" s="3">
        <f t="shared" si="81"/>
        <v>78.099999999999994</v>
      </c>
    </row>
    <row r="16" spans="1:85" x14ac:dyDescent="0.25">
      <c r="A16" s="28">
        <v>2500</v>
      </c>
      <c r="B16" s="33">
        <v>19.600000000000001</v>
      </c>
      <c r="C16" s="31">
        <v>56</v>
      </c>
      <c r="D16" s="2">
        <f t="shared" si="0"/>
        <v>56</v>
      </c>
      <c r="E16" s="3">
        <f t="shared" si="31"/>
        <v>36.4</v>
      </c>
      <c r="F16" s="17">
        <f t="shared" si="1"/>
        <v>57</v>
      </c>
      <c r="G16" s="3">
        <f t="shared" si="32"/>
        <v>37.4</v>
      </c>
      <c r="H16" s="2">
        <f t="shared" si="2"/>
        <v>58</v>
      </c>
      <c r="I16" s="3">
        <f t="shared" si="33"/>
        <v>38.4</v>
      </c>
      <c r="J16" s="17">
        <f t="shared" si="3"/>
        <v>59</v>
      </c>
      <c r="K16" s="13">
        <f t="shared" si="34"/>
        <v>39.4</v>
      </c>
      <c r="L16" s="2">
        <f t="shared" si="4"/>
        <v>60</v>
      </c>
      <c r="M16" s="3">
        <f t="shared" si="35"/>
        <v>40.4</v>
      </c>
      <c r="N16" s="17">
        <f t="shared" si="5"/>
        <v>61</v>
      </c>
      <c r="O16" s="13">
        <f t="shared" si="36"/>
        <v>41.4</v>
      </c>
      <c r="P16" s="2">
        <f t="shared" si="6"/>
        <v>62</v>
      </c>
      <c r="Q16" s="3">
        <f t="shared" si="37"/>
        <v>42.4</v>
      </c>
      <c r="R16" s="17">
        <f t="shared" si="7"/>
        <v>63</v>
      </c>
      <c r="S16" s="13">
        <f t="shared" si="38"/>
        <v>43.4</v>
      </c>
      <c r="T16" s="2">
        <f t="shared" si="8"/>
        <v>64</v>
      </c>
      <c r="U16" s="3">
        <f t="shared" si="39"/>
        <v>44.4</v>
      </c>
      <c r="V16" s="17">
        <f t="shared" si="9"/>
        <v>65</v>
      </c>
      <c r="W16" s="13">
        <f t="shared" si="40"/>
        <v>45.4</v>
      </c>
      <c r="X16" s="2">
        <f t="shared" si="10"/>
        <v>66</v>
      </c>
      <c r="Y16" s="3">
        <f t="shared" si="41"/>
        <v>46.4</v>
      </c>
      <c r="Z16" s="17">
        <f t="shared" si="11"/>
        <v>67</v>
      </c>
      <c r="AA16" s="13">
        <f t="shared" si="42"/>
        <v>47.4</v>
      </c>
      <c r="AB16" s="2">
        <f t="shared" si="12"/>
        <v>68</v>
      </c>
      <c r="AC16" s="3">
        <f t="shared" si="43"/>
        <v>48.4</v>
      </c>
      <c r="AD16" s="17">
        <f t="shared" si="13"/>
        <v>69</v>
      </c>
      <c r="AE16" s="13">
        <f t="shared" si="44"/>
        <v>49.4</v>
      </c>
      <c r="AF16" s="2">
        <f t="shared" si="14"/>
        <v>70</v>
      </c>
      <c r="AG16" s="3">
        <f t="shared" si="45"/>
        <v>50.4</v>
      </c>
      <c r="AH16" s="17">
        <f t="shared" si="15"/>
        <v>71</v>
      </c>
      <c r="AI16" s="13">
        <f t="shared" si="46"/>
        <v>51.4</v>
      </c>
      <c r="AJ16" s="2">
        <f t="shared" si="16"/>
        <v>72</v>
      </c>
      <c r="AK16" s="3">
        <f t="shared" si="47"/>
        <v>52.4</v>
      </c>
      <c r="AL16" s="17">
        <f t="shared" si="17"/>
        <v>73</v>
      </c>
      <c r="AM16" s="13">
        <f t="shared" si="48"/>
        <v>53.4</v>
      </c>
      <c r="AN16" s="2">
        <f t="shared" si="18"/>
        <v>74</v>
      </c>
      <c r="AO16" s="3">
        <f t="shared" si="49"/>
        <v>54.4</v>
      </c>
      <c r="AP16" s="17">
        <f t="shared" si="19"/>
        <v>75</v>
      </c>
      <c r="AQ16" s="13">
        <f t="shared" si="50"/>
        <v>55.4</v>
      </c>
      <c r="AR16" s="2">
        <f t="shared" si="20"/>
        <v>76</v>
      </c>
      <c r="AS16" s="3">
        <f t="shared" si="51"/>
        <v>56.4</v>
      </c>
      <c r="AT16" s="2">
        <f t="shared" si="21"/>
        <v>77</v>
      </c>
      <c r="AU16" s="3">
        <f t="shared" si="52"/>
        <v>57.4</v>
      </c>
      <c r="AV16" s="17">
        <f t="shared" si="22"/>
        <v>78</v>
      </c>
      <c r="AW16" s="13">
        <f t="shared" si="53"/>
        <v>58.4</v>
      </c>
      <c r="AX16" s="2">
        <f t="shared" si="23"/>
        <v>79</v>
      </c>
      <c r="AY16" s="3">
        <f t="shared" si="54"/>
        <v>59.4</v>
      </c>
      <c r="AZ16" s="17">
        <f t="shared" si="24"/>
        <v>80</v>
      </c>
      <c r="BA16" s="13">
        <f t="shared" si="55"/>
        <v>60.4</v>
      </c>
      <c r="BB16" s="2">
        <f t="shared" si="25"/>
        <v>81</v>
      </c>
      <c r="BC16" s="3">
        <f t="shared" si="56"/>
        <v>61.4</v>
      </c>
      <c r="BD16" s="17">
        <f t="shared" si="26"/>
        <v>82</v>
      </c>
      <c r="BE16" s="13">
        <f t="shared" si="57"/>
        <v>62.4</v>
      </c>
      <c r="BF16" s="2">
        <f t="shared" si="27"/>
        <v>83</v>
      </c>
      <c r="BG16" s="3">
        <f t="shared" si="58"/>
        <v>63.4</v>
      </c>
      <c r="BH16" s="17">
        <f t="shared" si="28"/>
        <v>84</v>
      </c>
      <c r="BI16" s="13">
        <f t="shared" si="59"/>
        <v>64.400000000000006</v>
      </c>
      <c r="BJ16" s="2">
        <f t="shared" si="29"/>
        <v>85</v>
      </c>
      <c r="BK16" s="3">
        <f t="shared" si="60"/>
        <v>65.400000000000006</v>
      </c>
      <c r="BL16" s="2">
        <f t="shared" si="30"/>
        <v>86</v>
      </c>
      <c r="BM16" s="3">
        <f t="shared" si="61"/>
        <v>66.400000000000006</v>
      </c>
      <c r="BN16" s="17">
        <f t="shared" si="62"/>
        <v>87</v>
      </c>
      <c r="BO16" s="3">
        <f t="shared" si="63"/>
        <v>67.400000000000006</v>
      </c>
      <c r="BP16" s="17">
        <f t="shared" si="64"/>
        <v>88</v>
      </c>
      <c r="BQ16" s="3">
        <f t="shared" si="65"/>
        <v>68.400000000000006</v>
      </c>
      <c r="BR16" s="17">
        <f t="shared" si="66"/>
        <v>89</v>
      </c>
      <c r="BS16" s="3">
        <f t="shared" si="67"/>
        <v>69.400000000000006</v>
      </c>
      <c r="BT16" s="17">
        <f t="shared" si="68"/>
        <v>90</v>
      </c>
      <c r="BU16" s="13">
        <f t="shared" si="69"/>
        <v>70.400000000000006</v>
      </c>
      <c r="BV16" s="36">
        <f t="shared" si="70"/>
        <v>91</v>
      </c>
      <c r="BW16" s="3">
        <f t="shared" si="71"/>
        <v>71.400000000000006</v>
      </c>
      <c r="BX16" s="2">
        <f t="shared" si="72"/>
        <v>92</v>
      </c>
      <c r="BY16" s="3">
        <f t="shared" si="73"/>
        <v>72.400000000000006</v>
      </c>
      <c r="BZ16" s="17">
        <f t="shared" si="74"/>
        <v>93</v>
      </c>
      <c r="CA16" s="3">
        <f t="shared" si="75"/>
        <v>73.400000000000006</v>
      </c>
      <c r="CB16" s="17">
        <f t="shared" si="76"/>
        <v>94</v>
      </c>
      <c r="CC16" s="3">
        <f t="shared" si="77"/>
        <v>74.400000000000006</v>
      </c>
      <c r="CD16" s="17">
        <f t="shared" si="78"/>
        <v>95</v>
      </c>
      <c r="CE16" s="3">
        <f t="shared" si="79"/>
        <v>75.400000000000006</v>
      </c>
      <c r="CF16" s="17">
        <f t="shared" si="80"/>
        <v>96</v>
      </c>
      <c r="CG16" s="3">
        <f t="shared" si="81"/>
        <v>76.400000000000006</v>
      </c>
    </row>
    <row r="17" spans="1:85" x14ac:dyDescent="0.25">
      <c r="A17" s="28">
        <v>3150</v>
      </c>
      <c r="B17" s="33">
        <v>22.3</v>
      </c>
      <c r="C17" s="31">
        <v>56</v>
      </c>
      <c r="D17" s="2">
        <f t="shared" si="0"/>
        <v>56</v>
      </c>
      <c r="E17" s="3">
        <f t="shared" si="31"/>
        <v>33.700000000000003</v>
      </c>
      <c r="F17" s="17">
        <f t="shared" si="1"/>
        <v>57</v>
      </c>
      <c r="G17" s="3">
        <f t="shared" si="32"/>
        <v>34.700000000000003</v>
      </c>
      <c r="H17" s="2">
        <f t="shared" si="2"/>
        <v>58</v>
      </c>
      <c r="I17" s="3">
        <f t="shared" si="33"/>
        <v>35.700000000000003</v>
      </c>
      <c r="J17" s="17">
        <f t="shared" si="3"/>
        <v>59</v>
      </c>
      <c r="K17" s="13">
        <f t="shared" si="34"/>
        <v>36.700000000000003</v>
      </c>
      <c r="L17" s="2">
        <f t="shared" si="4"/>
        <v>60</v>
      </c>
      <c r="M17" s="3">
        <f t="shared" si="35"/>
        <v>37.700000000000003</v>
      </c>
      <c r="N17" s="17">
        <f t="shared" si="5"/>
        <v>61</v>
      </c>
      <c r="O17" s="13">
        <f t="shared" si="36"/>
        <v>38.700000000000003</v>
      </c>
      <c r="P17" s="2">
        <f t="shared" si="6"/>
        <v>62</v>
      </c>
      <c r="Q17" s="3">
        <f t="shared" si="37"/>
        <v>39.700000000000003</v>
      </c>
      <c r="R17" s="17">
        <f t="shared" si="7"/>
        <v>63</v>
      </c>
      <c r="S17" s="13">
        <f t="shared" si="38"/>
        <v>40.700000000000003</v>
      </c>
      <c r="T17" s="2">
        <f t="shared" si="8"/>
        <v>64</v>
      </c>
      <c r="U17" s="3">
        <f t="shared" si="39"/>
        <v>41.7</v>
      </c>
      <c r="V17" s="17">
        <f t="shared" si="9"/>
        <v>65</v>
      </c>
      <c r="W17" s="13">
        <f t="shared" si="40"/>
        <v>42.7</v>
      </c>
      <c r="X17" s="2">
        <f t="shared" si="10"/>
        <v>66</v>
      </c>
      <c r="Y17" s="3">
        <f t="shared" si="41"/>
        <v>43.7</v>
      </c>
      <c r="Z17" s="17">
        <f t="shared" si="11"/>
        <v>67</v>
      </c>
      <c r="AA17" s="13">
        <f t="shared" si="42"/>
        <v>44.7</v>
      </c>
      <c r="AB17" s="2">
        <f t="shared" si="12"/>
        <v>68</v>
      </c>
      <c r="AC17" s="3">
        <f t="shared" si="43"/>
        <v>45.7</v>
      </c>
      <c r="AD17" s="17">
        <f t="shared" si="13"/>
        <v>69</v>
      </c>
      <c r="AE17" s="13">
        <f t="shared" si="44"/>
        <v>46.7</v>
      </c>
      <c r="AF17" s="2">
        <f t="shared" si="14"/>
        <v>70</v>
      </c>
      <c r="AG17" s="3">
        <f t="shared" si="45"/>
        <v>47.7</v>
      </c>
      <c r="AH17" s="17">
        <f t="shared" si="15"/>
        <v>71</v>
      </c>
      <c r="AI17" s="13">
        <f t="shared" si="46"/>
        <v>48.7</v>
      </c>
      <c r="AJ17" s="2">
        <f t="shared" si="16"/>
        <v>72</v>
      </c>
      <c r="AK17" s="3">
        <f t="shared" si="47"/>
        <v>49.7</v>
      </c>
      <c r="AL17" s="17">
        <f t="shared" si="17"/>
        <v>73</v>
      </c>
      <c r="AM17" s="13">
        <f t="shared" si="48"/>
        <v>50.7</v>
      </c>
      <c r="AN17" s="2">
        <f t="shared" si="18"/>
        <v>74</v>
      </c>
      <c r="AO17" s="3">
        <f t="shared" si="49"/>
        <v>51.7</v>
      </c>
      <c r="AP17" s="17">
        <f t="shared" si="19"/>
        <v>75</v>
      </c>
      <c r="AQ17" s="13">
        <f t="shared" si="50"/>
        <v>52.7</v>
      </c>
      <c r="AR17" s="2">
        <f t="shared" si="20"/>
        <v>76</v>
      </c>
      <c r="AS17" s="3">
        <f t="shared" si="51"/>
        <v>53.7</v>
      </c>
      <c r="AT17" s="2">
        <f t="shared" si="21"/>
        <v>77</v>
      </c>
      <c r="AU17" s="3">
        <f t="shared" si="52"/>
        <v>54.7</v>
      </c>
      <c r="AV17" s="17">
        <f t="shared" si="22"/>
        <v>78</v>
      </c>
      <c r="AW17" s="13">
        <f t="shared" si="53"/>
        <v>55.7</v>
      </c>
      <c r="AX17" s="2">
        <f t="shared" si="23"/>
        <v>79</v>
      </c>
      <c r="AY17" s="3">
        <f t="shared" si="54"/>
        <v>56.7</v>
      </c>
      <c r="AZ17" s="17">
        <f t="shared" si="24"/>
        <v>80</v>
      </c>
      <c r="BA17" s="13">
        <f t="shared" si="55"/>
        <v>57.7</v>
      </c>
      <c r="BB17" s="2">
        <f t="shared" si="25"/>
        <v>81</v>
      </c>
      <c r="BC17" s="3">
        <f t="shared" si="56"/>
        <v>58.7</v>
      </c>
      <c r="BD17" s="17">
        <f t="shared" si="26"/>
        <v>82</v>
      </c>
      <c r="BE17" s="13">
        <f t="shared" si="57"/>
        <v>59.7</v>
      </c>
      <c r="BF17" s="2">
        <f t="shared" si="27"/>
        <v>83</v>
      </c>
      <c r="BG17" s="3">
        <f t="shared" si="58"/>
        <v>60.7</v>
      </c>
      <c r="BH17" s="17">
        <f t="shared" si="28"/>
        <v>84</v>
      </c>
      <c r="BI17" s="13">
        <f t="shared" si="59"/>
        <v>61.7</v>
      </c>
      <c r="BJ17" s="2">
        <f t="shared" si="29"/>
        <v>85</v>
      </c>
      <c r="BK17" s="3">
        <f t="shared" si="60"/>
        <v>62.7</v>
      </c>
      <c r="BL17" s="2">
        <f t="shared" si="30"/>
        <v>86</v>
      </c>
      <c r="BM17" s="3">
        <f t="shared" si="61"/>
        <v>63.7</v>
      </c>
      <c r="BN17" s="17">
        <f t="shared" si="62"/>
        <v>87</v>
      </c>
      <c r="BO17" s="3">
        <f t="shared" si="63"/>
        <v>64.7</v>
      </c>
      <c r="BP17" s="17">
        <f t="shared" si="64"/>
        <v>88</v>
      </c>
      <c r="BQ17" s="3">
        <f t="shared" si="65"/>
        <v>65.7</v>
      </c>
      <c r="BR17" s="17">
        <f t="shared" si="66"/>
        <v>89</v>
      </c>
      <c r="BS17" s="3">
        <f t="shared" si="67"/>
        <v>66.7</v>
      </c>
      <c r="BT17" s="17">
        <f t="shared" si="68"/>
        <v>90</v>
      </c>
      <c r="BU17" s="13">
        <f t="shared" si="69"/>
        <v>67.7</v>
      </c>
      <c r="BV17" s="36">
        <f t="shared" si="70"/>
        <v>91</v>
      </c>
      <c r="BW17" s="3">
        <f t="shared" si="71"/>
        <v>68.7</v>
      </c>
      <c r="BX17" s="2">
        <f t="shared" si="72"/>
        <v>92</v>
      </c>
      <c r="BY17" s="3">
        <f t="shared" si="73"/>
        <v>69.7</v>
      </c>
      <c r="BZ17" s="17">
        <f t="shared" si="74"/>
        <v>93</v>
      </c>
      <c r="CA17" s="3">
        <f t="shared" si="75"/>
        <v>70.7</v>
      </c>
      <c r="CB17" s="17">
        <f t="shared" si="76"/>
        <v>94</v>
      </c>
      <c r="CC17" s="3">
        <f t="shared" si="77"/>
        <v>71.7</v>
      </c>
      <c r="CD17" s="17">
        <f t="shared" si="78"/>
        <v>95</v>
      </c>
      <c r="CE17" s="3">
        <f t="shared" si="79"/>
        <v>72.7</v>
      </c>
      <c r="CF17" s="17">
        <f t="shared" si="80"/>
        <v>96</v>
      </c>
      <c r="CG17" s="3">
        <f t="shared" si="81"/>
        <v>73.7</v>
      </c>
    </row>
    <row r="18" spans="1:85" ht="15.75" thickBot="1" x14ac:dyDescent="0.3">
      <c r="A18" s="29">
        <v>4000</v>
      </c>
      <c r="B18" s="34">
        <v>22.3</v>
      </c>
      <c r="C18" s="32">
        <v>56</v>
      </c>
      <c r="D18" s="4">
        <f t="shared" si="0"/>
        <v>56</v>
      </c>
      <c r="E18" s="5">
        <f t="shared" si="31"/>
        <v>33.700000000000003</v>
      </c>
      <c r="F18" s="19">
        <f t="shared" si="1"/>
        <v>57</v>
      </c>
      <c r="G18" s="5">
        <f t="shared" si="32"/>
        <v>34.700000000000003</v>
      </c>
      <c r="H18" s="4">
        <f t="shared" si="2"/>
        <v>58</v>
      </c>
      <c r="I18" s="5">
        <f t="shared" si="33"/>
        <v>35.700000000000003</v>
      </c>
      <c r="J18" s="19">
        <f t="shared" si="3"/>
        <v>59</v>
      </c>
      <c r="K18" s="14">
        <f t="shared" si="34"/>
        <v>36.700000000000003</v>
      </c>
      <c r="L18" s="4">
        <f t="shared" si="4"/>
        <v>60</v>
      </c>
      <c r="M18" s="5">
        <f t="shared" si="35"/>
        <v>37.700000000000003</v>
      </c>
      <c r="N18" s="19">
        <f t="shared" si="5"/>
        <v>61</v>
      </c>
      <c r="O18" s="14">
        <f t="shared" si="36"/>
        <v>38.700000000000003</v>
      </c>
      <c r="P18" s="4">
        <f t="shared" si="6"/>
        <v>62</v>
      </c>
      <c r="Q18" s="5">
        <f t="shared" si="37"/>
        <v>39.700000000000003</v>
      </c>
      <c r="R18" s="19">
        <f t="shared" si="7"/>
        <v>63</v>
      </c>
      <c r="S18" s="14">
        <f t="shared" si="38"/>
        <v>40.700000000000003</v>
      </c>
      <c r="T18" s="4">
        <f t="shared" si="8"/>
        <v>64</v>
      </c>
      <c r="U18" s="5">
        <f t="shared" si="39"/>
        <v>41.7</v>
      </c>
      <c r="V18" s="19">
        <f t="shared" si="9"/>
        <v>65</v>
      </c>
      <c r="W18" s="14">
        <f t="shared" si="40"/>
        <v>42.7</v>
      </c>
      <c r="X18" s="4">
        <f t="shared" si="10"/>
        <v>66</v>
      </c>
      <c r="Y18" s="5">
        <f t="shared" si="41"/>
        <v>43.7</v>
      </c>
      <c r="Z18" s="19">
        <f t="shared" si="11"/>
        <v>67</v>
      </c>
      <c r="AA18" s="14">
        <f t="shared" si="42"/>
        <v>44.7</v>
      </c>
      <c r="AB18" s="4">
        <f t="shared" si="12"/>
        <v>68</v>
      </c>
      <c r="AC18" s="5">
        <f t="shared" si="43"/>
        <v>45.7</v>
      </c>
      <c r="AD18" s="19">
        <f t="shared" si="13"/>
        <v>69</v>
      </c>
      <c r="AE18" s="14">
        <f t="shared" si="44"/>
        <v>46.7</v>
      </c>
      <c r="AF18" s="4">
        <f t="shared" si="14"/>
        <v>70</v>
      </c>
      <c r="AG18" s="5">
        <f t="shared" si="45"/>
        <v>47.7</v>
      </c>
      <c r="AH18" s="19">
        <f t="shared" si="15"/>
        <v>71</v>
      </c>
      <c r="AI18" s="14">
        <f t="shared" si="46"/>
        <v>48.7</v>
      </c>
      <c r="AJ18" s="4">
        <f t="shared" si="16"/>
        <v>72</v>
      </c>
      <c r="AK18" s="5">
        <f t="shared" si="47"/>
        <v>49.7</v>
      </c>
      <c r="AL18" s="19">
        <f t="shared" si="17"/>
        <v>73</v>
      </c>
      <c r="AM18" s="14">
        <f t="shared" si="48"/>
        <v>50.7</v>
      </c>
      <c r="AN18" s="4">
        <f t="shared" si="18"/>
        <v>74</v>
      </c>
      <c r="AO18" s="5">
        <f t="shared" si="49"/>
        <v>51.7</v>
      </c>
      <c r="AP18" s="19">
        <f t="shared" si="19"/>
        <v>75</v>
      </c>
      <c r="AQ18" s="14">
        <f t="shared" si="50"/>
        <v>52.7</v>
      </c>
      <c r="AR18" s="4">
        <f t="shared" si="20"/>
        <v>76</v>
      </c>
      <c r="AS18" s="5">
        <f t="shared" si="51"/>
        <v>53.7</v>
      </c>
      <c r="AT18" s="4">
        <f t="shared" si="21"/>
        <v>77</v>
      </c>
      <c r="AU18" s="5">
        <f t="shared" si="52"/>
        <v>54.7</v>
      </c>
      <c r="AV18" s="19">
        <f t="shared" si="22"/>
        <v>78</v>
      </c>
      <c r="AW18" s="14">
        <f t="shared" si="53"/>
        <v>55.7</v>
      </c>
      <c r="AX18" s="4">
        <f t="shared" si="23"/>
        <v>79</v>
      </c>
      <c r="AY18" s="5">
        <f t="shared" si="54"/>
        <v>56.7</v>
      </c>
      <c r="AZ18" s="19">
        <f t="shared" si="24"/>
        <v>80</v>
      </c>
      <c r="BA18" s="14">
        <f t="shared" si="55"/>
        <v>57.7</v>
      </c>
      <c r="BB18" s="4">
        <f t="shared" si="25"/>
        <v>81</v>
      </c>
      <c r="BC18" s="5">
        <f t="shared" si="56"/>
        <v>58.7</v>
      </c>
      <c r="BD18" s="19">
        <f t="shared" si="26"/>
        <v>82</v>
      </c>
      <c r="BE18" s="14">
        <f t="shared" si="57"/>
        <v>59.7</v>
      </c>
      <c r="BF18" s="4">
        <f t="shared" si="27"/>
        <v>83</v>
      </c>
      <c r="BG18" s="5">
        <f t="shared" si="58"/>
        <v>60.7</v>
      </c>
      <c r="BH18" s="19">
        <f t="shared" si="28"/>
        <v>84</v>
      </c>
      <c r="BI18" s="14">
        <f t="shared" si="59"/>
        <v>61.7</v>
      </c>
      <c r="BJ18" s="4">
        <f t="shared" si="29"/>
        <v>85</v>
      </c>
      <c r="BK18" s="5">
        <f t="shared" si="60"/>
        <v>62.7</v>
      </c>
      <c r="BL18" s="4">
        <f t="shared" si="30"/>
        <v>86</v>
      </c>
      <c r="BM18" s="5">
        <f t="shared" si="61"/>
        <v>63.7</v>
      </c>
      <c r="BN18" s="19">
        <f t="shared" si="62"/>
        <v>87</v>
      </c>
      <c r="BO18" s="5">
        <f t="shared" si="63"/>
        <v>64.7</v>
      </c>
      <c r="BP18" s="19">
        <f t="shared" si="64"/>
        <v>88</v>
      </c>
      <c r="BQ18" s="5">
        <f t="shared" si="65"/>
        <v>65.7</v>
      </c>
      <c r="BR18" s="19">
        <f t="shared" si="66"/>
        <v>89</v>
      </c>
      <c r="BS18" s="5">
        <f t="shared" si="67"/>
        <v>66.7</v>
      </c>
      <c r="BT18" s="19">
        <f t="shared" si="68"/>
        <v>90</v>
      </c>
      <c r="BU18" s="14">
        <f t="shared" si="69"/>
        <v>67.7</v>
      </c>
      <c r="BV18" s="37">
        <f t="shared" si="70"/>
        <v>91</v>
      </c>
      <c r="BW18" s="5">
        <f t="shared" si="71"/>
        <v>68.7</v>
      </c>
      <c r="BX18" s="4">
        <f t="shared" si="72"/>
        <v>92</v>
      </c>
      <c r="BY18" s="5">
        <f t="shared" si="73"/>
        <v>69.7</v>
      </c>
      <c r="BZ18" s="19">
        <f t="shared" si="74"/>
        <v>93</v>
      </c>
      <c r="CA18" s="5">
        <f t="shared" si="75"/>
        <v>70.7</v>
      </c>
      <c r="CB18" s="19">
        <f t="shared" si="76"/>
        <v>94</v>
      </c>
      <c r="CC18" s="5">
        <f t="shared" si="77"/>
        <v>71.7</v>
      </c>
      <c r="CD18" s="19">
        <f t="shared" si="78"/>
        <v>95</v>
      </c>
      <c r="CE18" s="5">
        <f t="shared" si="79"/>
        <v>72.7</v>
      </c>
      <c r="CF18" s="19">
        <f t="shared" si="80"/>
        <v>96</v>
      </c>
      <c r="CG18" s="5">
        <f t="shared" si="81"/>
        <v>73.7</v>
      </c>
    </row>
    <row r="19" spans="1:85" ht="15.75" thickBot="1" x14ac:dyDescent="0.3">
      <c r="A19" s="1"/>
      <c r="B19" s="1"/>
      <c r="C19" s="1"/>
      <c r="D19" s="1"/>
      <c r="E19" s="8">
        <f>D19-F40+SUMIF(E2:E18,"&gt;0")</f>
        <v>621.9</v>
      </c>
      <c r="F19" s="1"/>
      <c r="G19" s="8">
        <f>F19-B19+SUMIF(G2:G18,"&gt;0")</f>
        <v>638.9</v>
      </c>
      <c r="H19" s="1"/>
      <c r="I19" s="8">
        <f>SUMIF(I2:I18,"&gt;0")</f>
        <v>655.9</v>
      </c>
      <c r="J19" s="1"/>
      <c r="K19" s="8">
        <f>SUMIF(K2:K18,"&gt;0")</f>
        <v>672.9</v>
      </c>
      <c r="L19" s="1"/>
      <c r="M19" s="8">
        <f>SUMIF(M2:M18,"&gt;0")</f>
        <v>689.9</v>
      </c>
      <c r="N19" s="1"/>
      <c r="O19" s="8">
        <f>SUMIF(O2:O18,"&gt;0")</f>
        <v>706.9</v>
      </c>
      <c r="P19" s="1"/>
      <c r="Q19" s="8">
        <f>P19-N19+SUMIF(Q2:Q18,"&gt;0")</f>
        <v>723.9</v>
      </c>
      <c r="R19" s="1"/>
      <c r="S19" s="8">
        <f>R19-P19+SUMIF(S2:S18,"&gt;0")</f>
        <v>740.9</v>
      </c>
      <c r="T19" s="1"/>
      <c r="U19" s="8">
        <f>T19-R19+SUMIF(U2:U18,"&gt;0")</f>
        <v>757.9</v>
      </c>
      <c r="V19" s="1"/>
      <c r="W19" s="8">
        <f>V19-T19+SUMIF(W2:W18,"&gt;0")</f>
        <v>774.9</v>
      </c>
      <c r="X19" s="1"/>
      <c r="Y19" s="8">
        <f>X19-V19+SUMIF(Y2:Y18,"&gt;0")</f>
        <v>791.9</v>
      </c>
      <c r="Z19" s="1"/>
      <c r="AA19" s="8">
        <f>Z19-X19+SUMIF(AA2:AA18,"&gt;0")</f>
        <v>808.9</v>
      </c>
      <c r="AB19" s="1"/>
      <c r="AC19" s="8">
        <f>AB19-Z19+SUMIF(AC2:AC18,"&gt;0")</f>
        <v>825.9</v>
      </c>
      <c r="AD19" s="1"/>
      <c r="AE19" s="8">
        <f>AD19-AB19+SUMIF(AE2:AE18,"&gt;0")</f>
        <v>842.9</v>
      </c>
      <c r="AF19" s="1"/>
      <c r="AG19" s="8">
        <f>AF19-AD19+SUMIF(AG2:AG18,"&gt;0")</f>
        <v>859.9</v>
      </c>
      <c r="AH19" s="1"/>
      <c r="AI19" s="8">
        <f>AH19-AF19+SUMIF(AI2:AI18,"&gt;0")</f>
        <v>876.9</v>
      </c>
      <c r="AJ19" s="1"/>
      <c r="AK19" s="8">
        <f>AJ19-AH19+SUMIF(AK2:AK18,"&gt;0")</f>
        <v>893.90000000000009</v>
      </c>
      <c r="AL19" s="1"/>
      <c r="AM19" s="8">
        <f>AL19-AJ19+SUMIF(AM2:AM18,"&gt;0")</f>
        <v>910.90000000000009</v>
      </c>
      <c r="AN19" s="1"/>
      <c r="AO19" s="8">
        <f>AN19-AL19+SUMIF(AO2:AO18,"&gt;0")</f>
        <v>927.90000000000009</v>
      </c>
      <c r="AP19" s="1"/>
      <c r="AQ19" s="8">
        <f>AP19-AN19+SUMIF(AQ2:AQ18,"&gt;0")</f>
        <v>944.90000000000009</v>
      </c>
      <c r="AR19" s="1"/>
      <c r="AS19" s="8">
        <f>AR19-AP19+SUMIF(AS2:AS18,"&gt;0")</f>
        <v>961.90000000000009</v>
      </c>
      <c r="AT19" s="1"/>
      <c r="AU19" s="8">
        <f>AT19-AR19+SUMIF(AU2:AU18,"&gt;0")</f>
        <v>978.90000000000009</v>
      </c>
      <c r="AV19" s="1"/>
      <c r="AW19" s="8">
        <f>AV19-AT19+SUMIF(AW2:AW18,"&gt;0")</f>
        <v>995.90000000000009</v>
      </c>
      <c r="AX19" s="1"/>
      <c r="AY19" s="8">
        <f>AX19-AV19+SUMIF(AY2:AY18,"&gt;0")</f>
        <v>1012.9000000000001</v>
      </c>
      <c r="AZ19" s="1"/>
      <c r="BA19" s="8">
        <f>AZ19-AX19+SUMIF(BA2:BA18,"&gt;0")</f>
        <v>1029.9000000000001</v>
      </c>
      <c r="BB19" s="1"/>
      <c r="BC19" s="8">
        <f>BB19-AZ19+SUMIF(BC2:BC18,"&gt;0")</f>
        <v>1046.9000000000001</v>
      </c>
      <c r="BD19" s="1"/>
      <c r="BE19" s="8">
        <f>BD19-BB19+SUMIF(BE2:BE18,"&gt;0")</f>
        <v>1063.9000000000001</v>
      </c>
      <c r="BF19" s="1"/>
      <c r="BG19" s="8">
        <f>BF19-BD19+SUMIF(BG2:BG18,"&gt;0")</f>
        <v>1080.9000000000001</v>
      </c>
      <c r="BH19" s="1"/>
      <c r="BI19" s="8">
        <f>BH19-BF19+SUMIF(BI2:BI18,"&gt;0")</f>
        <v>1097.9000000000001</v>
      </c>
      <c r="BJ19" s="1"/>
      <c r="BK19" s="8">
        <f>BJ19-BH19+SUMIF(BK2:BK18,"&gt;0")</f>
        <v>1114.9000000000001</v>
      </c>
      <c r="BL19" s="1"/>
      <c r="BM19" s="8">
        <f>BL19-BJ19+SUMIF(BM2:BM18,"&gt;0")</f>
        <v>1131.9000000000001</v>
      </c>
      <c r="BN19" s="1"/>
      <c r="BO19" s="8">
        <f>BN19-BL19+SUMIF(BO2:BO18,"&gt;0")</f>
        <v>1148.9000000000001</v>
      </c>
      <c r="BP19" s="1"/>
      <c r="BQ19" s="8">
        <f>BP19-BN19+SUMIF(BQ2:BQ18,"&gt;0")</f>
        <v>1165.9000000000001</v>
      </c>
      <c r="BR19" s="1"/>
      <c r="BS19" s="8">
        <f>BR19-BP19+SUMIF(BS2:BS18,"&gt;0")</f>
        <v>1182.9000000000001</v>
      </c>
      <c r="BT19" s="1"/>
      <c r="BU19" s="8">
        <f>BT19-BR19+SUMIF(BU2:BU18,"&gt;0")</f>
        <v>1199.9000000000001</v>
      </c>
      <c r="BV19" s="1"/>
      <c r="BW19" s="8">
        <f>BV19-BT19+SUMIF(BW2:BW18,"&gt;0")</f>
        <v>1216.9000000000001</v>
      </c>
      <c r="BX19" s="1"/>
      <c r="BY19" s="8">
        <f>BX19-BV19+SUMIF(BY2:BY18,"&gt;0")</f>
        <v>1233.9000000000001</v>
      </c>
      <c r="BZ19" s="1"/>
      <c r="CA19" s="8">
        <f>BZ19-BX19+SUMIF(CA2:CA18,"&gt;0")</f>
        <v>1250.9000000000001</v>
      </c>
      <c r="CB19" s="1"/>
      <c r="CC19" s="8">
        <f>CB19-BZ19+SUMIF(CC2:CC18,"&gt;0")</f>
        <v>1267.9000000000001</v>
      </c>
      <c r="CD19" s="1"/>
      <c r="CE19" s="8">
        <f>CD19-CB19+SUMIF(CE2:CE18,"&gt;0")</f>
        <v>1284.9000000000001</v>
      </c>
      <c r="CF19" s="1"/>
      <c r="CG19" s="8">
        <f>CF19-CD19+SUMIF(CG2:CG18,"&gt;0")</f>
        <v>1301.9000000000001</v>
      </c>
    </row>
    <row r="21" spans="1:85" ht="15.75" thickBot="1" x14ac:dyDescent="0.3"/>
    <row r="22" spans="1:85" ht="15.75" thickBot="1" x14ac:dyDescent="0.3">
      <c r="F22" s="15" t="s">
        <v>14</v>
      </c>
      <c r="G22" s="25" t="s">
        <v>7</v>
      </c>
      <c r="H22" s="15" t="s">
        <v>10</v>
      </c>
      <c r="I22" s="16" t="s">
        <v>7</v>
      </c>
      <c r="J22" s="25" t="s">
        <v>13</v>
      </c>
      <c r="K22" s="25" t="s">
        <v>7</v>
      </c>
      <c r="L22" s="15" t="s">
        <v>12</v>
      </c>
      <c r="M22" s="16" t="s">
        <v>7</v>
      </c>
      <c r="N22" s="25" t="s">
        <v>11</v>
      </c>
      <c r="O22" s="25" t="s">
        <v>7</v>
      </c>
      <c r="P22" s="15" t="s">
        <v>16</v>
      </c>
      <c r="Q22" s="16" t="s">
        <v>7</v>
      </c>
      <c r="R22" s="25" t="s">
        <v>17</v>
      </c>
      <c r="S22" s="16" t="s">
        <v>7</v>
      </c>
      <c r="T22" s="15" t="s">
        <v>18</v>
      </c>
      <c r="U22" s="16" t="s">
        <v>7</v>
      </c>
      <c r="V22" s="15" t="s">
        <v>38</v>
      </c>
      <c r="W22" s="16" t="s">
        <v>7</v>
      </c>
      <c r="X22" s="15" t="s">
        <v>39</v>
      </c>
      <c r="Y22" s="16" t="s">
        <v>7</v>
      </c>
      <c r="Z22" s="15" t="s">
        <v>40</v>
      </c>
      <c r="AA22" s="16" t="s">
        <v>7</v>
      </c>
      <c r="AB22" s="15" t="s">
        <v>41</v>
      </c>
      <c r="AC22" s="16" t="s">
        <v>7</v>
      </c>
      <c r="AD22" s="15" t="s">
        <v>44</v>
      </c>
      <c r="AE22" s="16" t="s">
        <v>7</v>
      </c>
      <c r="AF22" s="15" t="s">
        <v>43</v>
      </c>
      <c r="AG22" s="16" t="s">
        <v>7</v>
      </c>
      <c r="AH22" s="15" t="s">
        <v>42</v>
      </c>
      <c r="AI22" s="16" t="s">
        <v>7</v>
      </c>
      <c r="AJ22" s="15" t="s">
        <v>45</v>
      </c>
      <c r="AK22" s="16" t="s">
        <v>7</v>
      </c>
      <c r="AL22" s="15" t="s">
        <v>46</v>
      </c>
      <c r="AM22" s="16" t="s">
        <v>7</v>
      </c>
      <c r="AN22" s="15" t="s">
        <v>47</v>
      </c>
      <c r="AO22" s="16" t="s">
        <v>7</v>
      </c>
      <c r="AP22" s="15" t="s">
        <v>48</v>
      </c>
      <c r="AQ22" s="16" t="s">
        <v>7</v>
      </c>
      <c r="AR22" s="15" t="s">
        <v>49</v>
      </c>
      <c r="AS22" s="16" t="s">
        <v>7</v>
      </c>
      <c r="AT22" s="15" t="s">
        <v>50</v>
      </c>
      <c r="AU22" s="16" t="s">
        <v>7</v>
      </c>
      <c r="AV22" s="15" t="s">
        <v>51</v>
      </c>
      <c r="AW22" s="16" t="s">
        <v>7</v>
      </c>
      <c r="AX22" s="15" t="s">
        <v>52</v>
      </c>
      <c r="AY22" s="16" t="s">
        <v>7</v>
      </c>
      <c r="AZ22" s="15" t="s">
        <v>53</v>
      </c>
      <c r="BA22" s="16" t="s">
        <v>7</v>
      </c>
      <c r="BB22" s="15" t="s">
        <v>54</v>
      </c>
      <c r="BC22" s="16" t="s">
        <v>7</v>
      </c>
      <c r="BD22" s="15" t="s">
        <v>55</v>
      </c>
      <c r="BE22" s="16" t="s">
        <v>7</v>
      </c>
      <c r="BF22" s="15" t="s">
        <v>57</v>
      </c>
      <c r="BG22" s="16" t="s">
        <v>7</v>
      </c>
      <c r="BH22" s="15" t="s">
        <v>58</v>
      </c>
      <c r="BI22" s="16" t="s">
        <v>7</v>
      </c>
      <c r="BJ22" s="15" t="s">
        <v>59</v>
      </c>
      <c r="BK22" s="16" t="s">
        <v>7</v>
      </c>
      <c r="BL22" s="15" t="s">
        <v>60</v>
      </c>
      <c r="BM22" s="16" t="s">
        <v>7</v>
      </c>
      <c r="BN22" s="15" t="s">
        <v>67</v>
      </c>
      <c r="BO22" s="16" t="s">
        <v>7</v>
      </c>
      <c r="BP22" s="15" t="s">
        <v>66</v>
      </c>
      <c r="BQ22" s="16" t="s">
        <v>7</v>
      </c>
      <c r="BR22" s="15" t="s">
        <v>65</v>
      </c>
      <c r="BS22" s="16" t="s">
        <v>7</v>
      </c>
      <c r="BT22" s="15" t="s">
        <v>74</v>
      </c>
      <c r="BU22" s="16" t="s">
        <v>7</v>
      </c>
      <c r="BV22" s="15" t="s">
        <v>75</v>
      </c>
      <c r="BW22" s="16" t="s">
        <v>7</v>
      </c>
      <c r="BX22" s="15" t="s">
        <v>76</v>
      </c>
      <c r="BY22" s="16" t="s">
        <v>7</v>
      </c>
      <c r="BZ22" s="15" t="s">
        <v>65</v>
      </c>
      <c r="CA22" s="16" t="s">
        <v>7</v>
      </c>
      <c r="CB22" s="15" t="s">
        <v>72</v>
      </c>
      <c r="CC22" s="16" t="s">
        <v>7</v>
      </c>
      <c r="CD22" s="15" t="s">
        <v>71</v>
      </c>
      <c r="CE22" s="16" t="s">
        <v>7</v>
      </c>
      <c r="CF22" s="15" t="s">
        <v>73</v>
      </c>
      <c r="CG22" s="16" t="s">
        <v>7</v>
      </c>
    </row>
    <row r="23" spans="1:85" x14ac:dyDescent="0.25">
      <c r="F23" s="9">
        <f t="shared" ref="F23:F37" si="82">C2-1</f>
        <v>32</v>
      </c>
      <c r="G23" s="12">
        <f>F23-B2</f>
        <v>20.5</v>
      </c>
      <c r="H23" s="9">
        <f t="shared" ref="H23:H37" si="83">C2-2</f>
        <v>31</v>
      </c>
      <c r="I23" s="10">
        <f>H23-B2</f>
        <v>19.5</v>
      </c>
      <c r="J23" s="18">
        <f t="shared" ref="J23:J37" si="84">C2-3</f>
        <v>30</v>
      </c>
      <c r="K23" s="12">
        <f>J23-B2</f>
        <v>18.5</v>
      </c>
      <c r="L23" s="9">
        <f t="shared" ref="L23:L37" si="85">C2-4</f>
        <v>29</v>
      </c>
      <c r="M23" s="10">
        <f>L23-B2</f>
        <v>17.5</v>
      </c>
      <c r="N23" s="18">
        <f t="shared" ref="N23:N37" si="86">C2-5</f>
        <v>28</v>
      </c>
      <c r="O23" s="12">
        <f>N23-B2</f>
        <v>16.5</v>
      </c>
      <c r="P23" s="9">
        <f t="shared" ref="P23:P37" si="87">C2-6</f>
        <v>27</v>
      </c>
      <c r="Q23" s="10">
        <f>P23-B2</f>
        <v>15.5</v>
      </c>
      <c r="R23" s="18">
        <f t="shared" ref="R23:R37" si="88">C2-7</f>
        <v>26</v>
      </c>
      <c r="S23" s="12">
        <f>R23-B2</f>
        <v>14.5</v>
      </c>
      <c r="T23" s="9">
        <f t="shared" ref="T23:T37" si="89">C2-8</f>
        <v>25</v>
      </c>
      <c r="U23" s="10">
        <f>T23-B2</f>
        <v>13.5</v>
      </c>
      <c r="V23" s="18">
        <f t="shared" ref="V23:V37" si="90">D2-9</f>
        <v>24</v>
      </c>
      <c r="W23" s="12">
        <f>V23-B2</f>
        <v>12.5</v>
      </c>
      <c r="X23" s="9">
        <f t="shared" ref="X23:X37" si="91">D2-10</f>
        <v>23</v>
      </c>
      <c r="Y23" s="10">
        <f>X23-B2</f>
        <v>11.5</v>
      </c>
      <c r="Z23" s="18">
        <f t="shared" ref="Z23:Z37" si="92">D2-11</f>
        <v>22</v>
      </c>
      <c r="AA23" s="12">
        <f>Z23-B2</f>
        <v>10.5</v>
      </c>
      <c r="AB23" s="9">
        <f t="shared" ref="AB23:AB37" si="93">D2-12</f>
        <v>21</v>
      </c>
      <c r="AC23" s="10">
        <f>AB23-B2</f>
        <v>9.5</v>
      </c>
      <c r="AD23" s="18">
        <f t="shared" ref="AD23:AD37" si="94">D2-13</f>
        <v>20</v>
      </c>
      <c r="AE23" s="12">
        <f>AD23-B2</f>
        <v>8.5</v>
      </c>
      <c r="AF23" s="9">
        <f t="shared" ref="AF23:AF37" si="95">D2-14</f>
        <v>19</v>
      </c>
      <c r="AG23" s="10">
        <f>AF23-B2</f>
        <v>7.5</v>
      </c>
      <c r="AH23" s="18">
        <f t="shared" ref="AH23:AH37" si="96">D2-15</f>
        <v>18</v>
      </c>
      <c r="AI23" s="12">
        <f>AH23-B2</f>
        <v>6.5</v>
      </c>
      <c r="AJ23" s="9">
        <f t="shared" ref="AJ23:AJ37" si="97">D2-16</f>
        <v>17</v>
      </c>
      <c r="AK23" s="10">
        <f>AJ23-B2</f>
        <v>5.5</v>
      </c>
      <c r="AL23" s="18">
        <f t="shared" ref="AL23:AL37" si="98">D2-17</f>
        <v>16</v>
      </c>
      <c r="AM23" s="12">
        <f>AL23-B2</f>
        <v>4.5</v>
      </c>
      <c r="AN23" s="9">
        <f t="shared" ref="AN23:AN37" si="99">D2-18</f>
        <v>15</v>
      </c>
      <c r="AO23" s="10">
        <f>AN23-B2</f>
        <v>3.5</v>
      </c>
      <c r="AP23" s="18">
        <f t="shared" ref="AP23:AP37" si="100">D2-19</f>
        <v>14</v>
      </c>
      <c r="AQ23" s="12">
        <f>AP23-B2</f>
        <v>2.5</v>
      </c>
      <c r="AR23" s="9">
        <f t="shared" ref="AR23:AR37" si="101">D2-20</f>
        <v>13</v>
      </c>
      <c r="AS23" s="10">
        <f>AR23-B2</f>
        <v>1.5</v>
      </c>
      <c r="AT23" s="18">
        <f t="shared" ref="AT23:AT37" si="102">D2-21</f>
        <v>12</v>
      </c>
      <c r="AU23" s="12">
        <f>AT23-B2</f>
        <v>0.5</v>
      </c>
      <c r="AV23" s="9">
        <f t="shared" ref="AV23:AV37" si="103">D2-22</f>
        <v>11</v>
      </c>
      <c r="AW23" s="10">
        <f>AV23-B2</f>
        <v>-0.5</v>
      </c>
      <c r="AX23" s="18">
        <f t="shared" ref="AX23:AX37" si="104">D2-23</f>
        <v>10</v>
      </c>
      <c r="AY23" s="12">
        <f>AX23-B2</f>
        <v>-1.5</v>
      </c>
      <c r="AZ23" s="9">
        <f t="shared" ref="AZ23:AZ37" si="105">D2-24</f>
        <v>9</v>
      </c>
      <c r="BA23" s="10">
        <f>AZ23-B2</f>
        <v>-2.5</v>
      </c>
      <c r="BB23" s="18">
        <f t="shared" ref="BB23:BB37" si="106">D2-25</f>
        <v>8</v>
      </c>
      <c r="BC23" s="12">
        <f>BB23-B2</f>
        <v>-3.5</v>
      </c>
      <c r="BD23" s="9">
        <f t="shared" ref="BD23:BD37" si="107">D2-26</f>
        <v>7</v>
      </c>
      <c r="BE23" s="10">
        <f>BD23-B2</f>
        <v>-4.5</v>
      </c>
      <c r="BF23" s="18">
        <f t="shared" ref="BF23:BF37" si="108">D2-27</f>
        <v>6</v>
      </c>
      <c r="BG23" s="12">
        <f>BF23-B2</f>
        <v>-5.5</v>
      </c>
      <c r="BH23" s="9">
        <f t="shared" ref="BH23:BH37" si="109">D2-28</f>
        <v>5</v>
      </c>
      <c r="BI23" s="10">
        <f>BH23-B2</f>
        <v>-6.5</v>
      </c>
      <c r="BJ23" s="18">
        <f t="shared" ref="BJ23:BJ37" si="110">D2-29</f>
        <v>4</v>
      </c>
      <c r="BK23" s="12">
        <f>BJ23-B2</f>
        <v>-7.5</v>
      </c>
      <c r="BL23" s="9">
        <f t="shared" ref="BL23:BL37" si="111">D2-30</f>
        <v>3</v>
      </c>
      <c r="BM23" s="10">
        <f>BL23-B2</f>
        <v>-8.5</v>
      </c>
      <c r="BN23" s="9">
        <f>D2-31</f>
        <v>2</v>
      </c>
      <c r="BO23" s="10">
        <f>BN23-B2</f>
        <v>-9.5</v>
      </c>
      <c r="BP23" s="9">
        <f>D2-32</f>
        <v>1</v>
      </c>
      <c r="BQ23" s="10">
        <f>BP23-B2</f>
        <v>-10.5</v>
      </c>
      <c r="BR23" s="9">
        <f>D2-33</f>
        <v>0</v>
      </c>
      <c r="BS23" s="10">
        <f>BR23-B2</f>
        <v>-11.5</v>
      </c>
      <c r="BT23" s="9">
        <f>D2-34</f>
        <v>-1</v>
      </c>
      <c r="BU23" s="10">
        <f>BT23-B2</f>
        <v>-12.5</v>
      </c>
      <c r="BV23" s="9">
        <f>D2-35</f>
        <v>-2</v>
      </c>
      <c r="BW23" s="10">
        <f>BV23-B2</f>
        <v>-13.5</v>
      </c>
      <c r="BX23" s="9">
        <f>D2-36</f>
        <v>-3</v>
      </c>
      <c r="BY23" s="10">
        <f>BX23-B2</f>
        <v>-14.5</v>
      </c>
      <c r="BZ23" s="9">
        <f>D2-37</f>
        <v>-4</v>
      </c>
      <c r="CA23" s="10">
        <f>BZ23-B2</f>
        <v>-15.5</v>
      </c>
      <c r="CB23" s="9">
        <f>D2-38</f>
        <v>-5</v>
      </c>
      <c r="CC23" s="10">
        <f>CB23-B2</f>
        <v>-16.5</v>
      </c>
      <c r="CD23" s="9">
        <f>D2-39</f>
        <v>-6</v>
      </c>
      <c r="CE23" s="10">
        <f>CD23-B2</f>
        <v>-17.5</v>
      </c>
      <c r="CF23" s="9">
        <f>D2-40</f>
        <v>-7</v>
      </c>
      <c r="CG23" s="10">
        <f>CF23-B2</f>
        <v>-18.5</v>
      </c>
    </row>
    <row r="24" spans="1:85" x14ac:dyDescent="0.25">
      <c r="C24" s="26"/>
      <c r="F24" s="2">
        <f t="shared" si="82"/>
        <v>35</v>
      </c>
      <c r="G24" s="13">
        <f>F24-B3</f>
        <v>28.4</v>
      </c>
      <c r="H24" s="2">
        <f t="shared" si="83"/>
        <v>34</v>
      </c>
      <c r="I24" s="3">
        <f>H24-B3</f>
        <v>27.4</v>
      </c>
      <c r="J24" s="17">
        <f t="shared" si="84"/>
        <v>33</v>
      </c>
      <c r="K24" s="13">
        <f>J24-B3</f>
        <v>26.4</v>
      </c>
      <c r="L24" s="2">
        <f t="shared" si="85"/>
        <v>32</v>
      </c>
      <c r="M24" s="3">
        <f>L24-B3</f>
        <v>25.4</v>
      </c>
      <c r="N24" s="17">
        <f t="shared" si="86"/>
        <v>31</v>
      </c>
      <c r="O24" s="13">
        <f>N24-B3</f>
        <v>24.4</v>
      </c>
      <c r="P24" s="2">
        <f t="shared" si="87"/>
        <v>30</v>
      </c>
      <c r="Q24" s="3">
        <f>P24-B3</f>
        <v>23.4</v>
      </c>
      <c r="R24" s="17">
        <f t="shared" si="88"/>
        <v>29</v>
      </c>
      <c r="S24" s="13">
        <f>R24-B3</f>
        <v>22.4</v>
      </c>
      <c r="T24" s="2">
        <f t="shared" si="89"/>
        <v>28</v>
      </c>
      <c r="U24" s="3">
        <f>T24-B3</f>
        <v>21.4</v>
      </c>
      <c r="V24" s="17">
        <f t="shared" si="90"/>
        <v>27</v>
      </c>
      <c r="W24" s="13">
        <f>V24-B3</f>
        <v>20.399999999999999</v>
      </c>
      <c r="X24" s="2">
        <f t="shared" si="91"/>
        <v>26</v>
      </c>
      <c r="Y24" s="3">
        <f>X24-B3</f>
        <v>19.399999999999999</v>
      </c>
      <c r="Z24" s="17">
        <f t="shared" si="92"/>
        <v>25</v>
      </c>
      <c r="AA24" s="13">
        <f>Z24-B3</f>
        <v>18.399999999999999</v>
      </c>
      <c r="AB24" s="2">
        <f t="shared" si="93"/>
        <v>24</v>
      </c>
      <c r="AC24" s="3">
        <f>AB24-B3</f>
        <v>17.399999999999999</v>
      </c>
      <c r="AD24" s="17">
        <f t="shared" si="94"/>
        <v>23</v>
      </c>
      <c r="AE24" s="13">
        <f>AD24-B3</f>
        <v>16.399999999999999</v>
      </c>
      <c r="AF24" s="2">
        <f t="shared" si="95"/>
        <v>22</v>
      </c>
      <c r="AG24" s="3">
        <f>AF24-B3</f>
        <v>15.4</v>
      </c>
      <c r="AH24" s="17">
        <f t="shared" si="96"/>
        <v>21</v>
      </c>
      <c r="AI24" s="13">
        <f>AH24-B3</f>
        <v>14.4</v>
      </c>
      <c r="AJ24" s="2">
        <f t="shared" si="97"/>
        <v>20</v>
      </c>
      <c r="AK24" s="3">
        <f>AJ24-B3</f>
        <v>13.4</v>
      </c>
      <c r="AL24" s="17">
        <f t="shared" si="98"/>
        <v>19</v>
      </c>
      <c r="AM24" s="13">
        <f>AL24-B3</f>
        <v>12.4</v>
      </c>
      <c r="AN24" s="2">
        <f t="shared" si="99"/>
        <v>18</v>
      </c>
      <c r="AO24" s="3">
        <f>AN24-B3</f>
        <v>11.4</v>
      </c>
      <c r="AP24" s="17">
        <f t="shared" si="100"/>
        <v>17</v>
      </c>
      <c r="AQ24" s="13">
        <f>AP24-B3</f>
        <v>10.4</v>
      </c>
      <c r="AR24" s="2">
        <f t="shared" si="101"/>
        <v>16</v>
      </c>
      <c r="AS24" s="3">
        <f>AR24-B3</f>
        <v>9.4</v>
      </c>
      <c r="AT24" s="17">
        <f t="shared" si="102"/>
        <v>15</v>
      </c>
      <c r="AU24" s="13">
        <f>AT24-B3</f>
        <v>8.4</v>
      </c>
      <c r="AV24" s="2">
        <f t="shared" si="103"/>
        <v>14</v>
      </c>
      <c r="AW24" s="3">
        <f>AV24-B3</f>
        <v>7.4</v>
      </c>
      <c r="AX24" s="17">
        <f t="shared" si="104"/>
        <v>13</v>
      </c>
      <c r="AY24" s="13">
        <f>AX24-B3</f>
        <v>6.4</v>
      </c>
      <c r="AZ24" s="2">
        <f t="shared" si="105"/>
        <v>12</v>
      </c>
      <c r="BA24" s="3">
        <f>AZ24-B3</f>
        <v>5.4</v>
      </c>
      <c r="BB24" s="17">
        <f t="shared" si="106"/>
        <v>11</v>
      </c>
      <c r="BC24" s="13">
        <f>BB24-B3</f>
        <v>4.4000000000000004</v>
      </c>
      <c r="BD24" s="2">
        <f t="shared" si="107"/>
        <v>10</v>
      </c>
      <c r="BE24" s="3">
        <f>BD24-B3</f>
        <v>3.4000000000000004</v>
      </c>
      <c r="BF24" s="17">
        <f t="shared" si="108"/>
        <v>9</v>
      </c>
      <c r="BG24" s="13">
        <f>BF24-B3</f>
        <v>2.4000000000000004</v>
      </c>
      <c r="BH24" s="2">
        <f t="shared" si="109"/>
        <v>8</v>
      </c>
      <c r="BI24" s="3">
        <f>BH24-B3</f>
        <v>1.4000000000000004</v>
      </c>
      <c r="BJ24" s="17">
        <f t="shared" si="110"/>
        <v>7</v>
      </c>
      <c r="BK24" s="13">
        <f>BJ24-B3</f>
        <v>0.40000000000000036</v>
      </c>
      <c r="BL24" s="2">
        <f t="shared" si="111"/>
        <v>6</v>
      </c>
      <c r="BM24" s="3">
        <f>BL24-B3</f>
        <v>-0.59999999999999964</v>
      </c>
      <c r="BN24" s="2">
        <f>D3-31</f>
        <v>5</v>
      </c>
      <c r="BO24" s="3">
        <f>BN24-B3</f>
        <v>-1.5999999999999996</v>
      </c>
      <c r="BP24" s="2">
        <f>D3-32</f>
        <v>4</v>
      </c>
      <c r="BQ24" s="3">
        <f>BP24-B3</f>
        <v>-2.5999999999999996</v>
      </c>
      <c r="BR24" s="2">
        <f>D3-33</f>
        <v>3</v>
      </c>
      <c r="BS24" s="3">
        <f>BR24-B3</f>
        <v>-3.5999999999999996</v>
      </c>
      <c r="BT24" s="2">
        <f>D3-34</f>
        <v>2</v>
      </c>
      <c r="BU24" s="3">
        <f>BT24-B3</f>
        <v>-4.5999999999999996</v>
      </c>
      <c r="BV24" s="2">
        <f>D3-35</f>
        <v>1</v>
      </c>
      <c r="BW24" s="3">
        <f>BV24-B3</f>
        <v>-5.6</v>
      </c>
      <c r="BX24" s="2">
        <f>D3-36</f>
        <v>0</v>
      </c>
      <c r="BY24" s="3">
        <f>BX24-B3</f>
        <v>-6.6</v>
      </c>
      <c r="BZ24" s="2">
        <f>D3-37</f>
        <v>-1</v>
      </c>
      <c r="CA24" s="3">
        <f>BZ24-B3</f>
        <v>-7.6</v>
      </c>
      <c r="CB24" s="2">
        <f>D3-38</f>
        <v>-2</v>
      </c>
      <c r="CC24" s="3">
        <f>CB24-B2</f>
        <v>-13.5</v>
      </c>
      <c r="CD24" s="2">
        <f>D3-39</f>
        <v>-3</v>
      </c>
      <c r="CE24" s="3">
        <f>CD24-B3</f>
        <v>-9.6</v>
      </c>
      <c r="CF24" s="2">
        <f>D3-40</f>
        <v>-4</v>
      </c>
      <c r="CG24" s="3">
        <f>CF24-B3</f>
        <v>-10.6</v>
      </c>
    </row>
    <row r="25" spans="1:85" x14ac:dyDescent="0.25">
      <c r="C25" s="26"/>
      <c r="F25" s="2">
        <f t="shared" si="82"/>
        <v>38</v>
      </c>
      <c r="G25" s="13">
        <f t="shared" ref="G25:G39" si="112">F25-B4</f>
        <v>28.4</v>
      </c>
      <c r="H25" s="2">
        <f t="shared" si="83"/>
        <v>37</v>
      </c>
      <c r="I25" s="3">
        <f t="shared" ref="I25:I39" si="113">H25-B4</f>
        <v>27.4</v>
      </c>
      <c r="J25" s="17">
        <f t="shared" si="84"/>
        <v>36</v>
      </c>
      <c r="K25" s="13">
        <f t="shared" ref="K25:K39" si="114">J25-B4</f>
        <v>26.4</v>
      </c>
      <c r="L25" s="2">
        <f t="shared" si="85"/>
        <v>35</v>
      </c>
      <c r="M25" s="3">
        <f t="shared" ref="M25:M39" si="115">L25-B4</f>
        <v>25.4</v>
      </c>
      <c r="N25" s="17">
        <f t="shared" si="86"/>
        <v>34</v>
      </c>
      <c r="O25" s="13">
        <f t="shared" ref="O25:O39" si="116">N25-B4</f>
        <v>24.4</v>
      </c>
      <c r="P25" s="2">
        <f t="shared" si="87"/>
        <v>33</v>
      </c>
      <c r="Q25" s="3">
        <f t="shared" ref="Q25:Q39" si="117">P25-B4</f>
        <v>23.4</v>
      </c>
      <c r="R25" s="17">
        <f t="shared" si="88"/>
        <v>32</v>
      </c>
      <c r="S25" s="13">
        <f t="shared" ref="S25:S39" si="118">R25-B4</f>
        <v>22.4</v>
      </c>
      <c r="T25" s="2">
        <f t="shared" si="89"/>
        <v>31</v>
      </c>
      <c r="U25" s="3">
        <f t="shared" ref="U25:U39" si="119">T25-B4</f>
        <v>21.4</v>
      </c>
      <c r="V25" s="17">
        <f t="shared" si="90"/>
        <v>30</v>
      </c>
      <c r="W25" s="13">
        <f t="shared" ref="W25:W39" si="120">V25-B4</f>
        <v>20.399999999999999</v>
      </c>
      <c r="X25" s="2">
        <f t="shared" si="91"/>
        <v>29</v>
      </c>
      <c r="Y25" s="3">
        <f t="shared" ref="Y25:Y38" si="121">X25-B4</f>
        <v>19.399999999999999</v>
      </c>
      <c r="Z25" s="17">
        <f t="shared" si="92"/>
        <v>28</v>
      </c>
      <c r="AA25" s="13">
        <f t="shared" ref="AA25:AA33" si="122">Z25-B4</f>
        <v>18.399999999999999</v>
      </c>
      <c r="AB25" s="2">
        <f t="shared" si="93"/>
        <v>27</v>
      </c>
      <c r="AC25" s="3">
        <f t="shared" ref="AC25:AC31" si="123">AB25-B4</f>
        <v>17.399999999999999</v>
      </c>
      <c r="AD25" s="17">
        <f t="shared" si="94"/>
        <v>26</v>
      </c>
      <c r="AE25" s="13">
        <f t="shared" ref="AE25:AE32" si="124">AD25-B4</f>
        <v>16.399999999999999</v>
      </c>
      <c r="AF25" s="2">
        <f t="shared" si="95"/>
        <v>25</v>
      </c>
      <c r="AG25" s="3">
        <f t="shared" ref="AG25:AG31" si="125">AF25-B4</f>
        <v>15.4</v>
      </c>
      <c r="AH25" s="17">
        <f t="shared" si="96"/>
        <v>24</v>
      </c>
      <c r="AI25" s="13">
        <f t="shared" ref="AI25:AI32" si="126">AH25-B4</f>
        <v>14.4</v>
      </c>
      <c r="AJ25" s="2">
        <f t="shared" si="97"/>
        <v>23</v>
      </c>
      <c r="AK25" s="3">
        <f t="shared" ref="AK25:AK33" si="127">AJ25-B4</f>
        <v>13.4</v>
      </c>
      <c r="AL25" s="17">
        <f t="shared" si="98"/>
        <v>22</v>
      </c>
      <c r="AM25" s="13">
        <f t="shared" ref="AM25:AM33" si="128">AL25-B4</f>
        <v>12.4</v>
      </c>
      <c r="AN25" s="2">
        <f t="shared" si="99"/>
        <v>21</v>
      </c>
      <c r="AO25" s="3">
        <f t="shared" ref="AO25:AO32" si="129">AN25-B4</f>
        <v>11.4</v>
      </c>
      <c r="AP25" s="17">
        <f t="shared" si="100"/>
        <v>20</v>
      </c>
      <c r="AQ25" s="13">
        <f t="shared" ref="AQ25:AQ32" si="130">AP25-B4</f>
        <v>10.4</v>
      </c>
      <c r="AR25" s="2">
        <f t="shared" si="101"/>
        <v>19</v>
      </c>
      <c r="AS25" s="3">
        <f t="shared" ref="AS25:AS31" si="131">AR25-B4</f>
        <v>9.4</v>
      </c>
      <c r="AT25" s="17">
        <f t="shared" si="102"/>
        <v>18</v>
      </c>
      <c r="AU25" s="13">
        <f t="shared" ref="AU25:AU32" si="132">AT25-B4</f>
        <v>8.4</v>
      </c>
      <c r="AV25" s="2">
        <f t="shared" si="103"/>
        <v>17</v>
      </c>
      <c r="AW25" s="3">
        <f t="shared" ref="AW25:AW32" si="133">AV25-B4</f>
        <v>7.4</v>
      </c>
      <c r="AX25" s="17">
        <f t="shared" si="104"/>
        <v>16</v>
      </c>
      <c r="AY25" s="13">
        <f t="shared" ref="AY25:AY32" si="134">AX25-B4</f>
        <v>6.4</v>
      </c>
      <c r="AZ25" s="2">
        <f t="shared" si="105"/>
        <v>15</v>
      </c>
      <c r="BA25" s="3">
        <f t="shared" ref="BA25:BA31" si="135">AZ25-B4</f>
        <v>5.4</v>
      </c>
      <c r="BB25" s="17">
        <f t="shared" si="106"/>
        <v>14</v>
      </c>
      <c r="BC25" s="13">
        <f t="shared" ref="BC25:BC33" si="136">BB25-B4</f>
        <v>4.4000000000000004</v>
      </c>
      <c r="BD25" s="2">
        <f t="shared" si="107"/>
        <v>13</v>
      </c>
      <c r="BE25" s="3">
        <f t="shared" ref="BE25:BE33" si="137">BD25-B4</f>
        <v>3.4000000000000004</v>
      </c>
      <c r="BF25" s="17">
        <f t="shared" si="108"/>
        <v>12</v>
      </c>
      <c r="BG25" s="13">
        <f t="shared" ref="BG25:BG32" si="138">BF25-B4</f>
        <v>2.4000000000000004</v>
      </c>
      <c r="BH25" s="2">
        <f t="shared" si="109"/>
        <v>11</v>
      </c>
      <c r="BI25" s="3">
        <f t="shared" ref="BI25:BI32" si="139">BH25-B4</f>
        <v>1.4000000000000004</v>
      </c>
      <c r="BJ25" s="17">
        <f t="shared" si="110"/>
        <v>10</v>
      </c>
      <c r="BK25" s="13">
        <f t="shared" ref="BK25:BK33" si="140">BJ25-B4</f>
        <v>0.40000000000000036</v>
      </c>
      <c r="BL25" s="2">
        <f t="shared" si="111"/>
        <v>9</v>
      </c>
      <c r="BM25" s="3">
        <f t="shared" ref="BM25:BM33" si="141">BL25-B4</f>
        <v>-0.59999999999999964</v>
      </c>
      <c r="BN25" s="2">
        <f t="shared" ref="BN25:BN39" si="142">D4-31</f>
        <v>8</v>
      </c>
      <c r="BO25" s="3">
        <f t="shared" ref="BO25:BO39" si="143">BN25-B4</f>
        <v>-1.5999999999999996</v>
      </c>
      <c r="BP25" s="2">
        <f t="shared" ref="BP25:BP39" si="144">D4-32</f>
        <v>7</v>
      </c>
      <c r="BQ25" s="3">
        <f t="shared" ref="BQ25:BQ39" si="145">BP25-B4</f>
        <v>-2.5999999999999996</v>
      </c>
      <c r="BR25" s="2">
        <f t="shared" ref="BR25:BR39" si="146">D4-33</f>
        <v>6</v>
      </c>
      <c r="BS25" s="3">
        <f t="shared" ref="BS25:BS39" si="147">BR25-B4</f>
        <v>-3.5999999999999996</v>
      </c>
      <c r="BT25" s="2">
        <f t="shared" ref="BT25:BT39" si="148">D4-34</f>
        <v>5</v>
      </c>
      <c r="BU25" s="3">
        <f t="shared" ref="BU25:BU39" si="149">BT25-B4</f>
        <v>-4.5999999999999996</v>
      </c>
      <c r="BV25" s="2">
        <f t="shared" ref="BV25:BV39" si="150">D4-35</f>
        <v>4</v>
      </c>
      <c r="BW25" s="3">
        <f t="shared" ref="BW25:BW39" si="151">BV25-B4</f>
        <v>-5.6</v>
      </c>
      <c r="BX25" s="2">
        <f t="shared" ref="BX25:BX39" si="152">D4-36</f>
        <v>3</v>
      </c>
      <c r="BY25" s="3">
        <f t="shared" ref="BY25:BY39" si="153">BX25-B4</f>
        <v>-6.6</v>
      </c>
      <c r="BZ25" s="2">
        <f t="shared" ref="BZ25:BZ39" si="154">D4-37</f>
        <v>2</v>
      </c>
      <c r="CA25" s="3">
        <f t="shared" ref="CA25:CA39" si="155">BZ25-B4</f>
        <v>-7.6</v>
      </c>
      <c r="CB25" s="2">
        <f t="shared" ref="CB25:CB39" si="156">D4-38</f>
        <v>1</v>
      </c>
      <c r="CC25" s="3">
        <f t="shared" ref="CC25:CC39" si="157">CB25-B3</f>
        <v>-5.6</v>
      </c>
      <c r="CD25" s="2">
        <f>D4-39</f>
        <v>0</v>
      </c>
      <c r="CE25" s="3">
        <f>CD25-B4</f>
        <v>-9.6</v>
      </c>
      <c r="CF25" s="2">
        <f t="shared" ref="CF25:CF39" si="158">D4-40</f>
        <v>-1</v>
      </c>
      <c r="CG25" s="3">
        <f t="shared" ref="CG25:CG39" si="159">CF25-B4</f>
        <v>-10.6</v>
      </c>
    </row>
    <row r="26" spans="1:85" x14ac:dyDescent="0.25">
      <c r="C26" s="26"/>
      <c r="F26" s="2">
        <f t="shared" si="82"/>
        <v>41</v>
      </c>
      <c r="G26" s="13">
        <f t="shared" si="112"/>
        <v>32.4</v>
      </c>
      <c r="H26" s="2">
        <f t="shared" si="83"/>
        <v>40</v>
      </c>
      <c r="I26" s="3">
        <f t="shared" si="113"/>
        <v>31.4</v>
      </c>
      <c r="J26" s="17">
        <f t="shared" si="84"/>
        <v>39</v>
      </c>
      <c r="K26" s="13">
        <f t="shared" si="114"/>
        <v>30.4</v>
      </c>
      <c r="L26" s="2">
        <f t="shared" si="85"/>
        <v>38</v>
      </c>
      <c r="M26" s="3">
        <f t="shared" si="115"/>
        <v>29.4</v>
      </c>
      <c r="N26" s="17">
        <f t="shared" si="86"/>
        <v>37</v>
      </c>
      <c r="O26" s="13">
        <f t="shared" si="116"/>
        <v>28.4</v>
      </c>
      <c r="P26" s="2">
        <f t="shared" si="87"/>
        <v>36</v>
      </c>
      <c r="Q26" s="3">
        <f t="shared" si="117"/>
        <v>27.4</v>
      </c>
      <c r="R26" s="17">
        <f t="shared" si="88"/>
        <v>35</v>
      </c>
      <c r="S26" s="13">
        <f t="shared" si="118"/>
        <v>26.4</v>
      </c>
      <c r="T26" s="2">
        <f t="shared" si="89"/>
        <v>34</v>
      </c>
      <c r="U26" s="3">
        <f t="shared" si="119"/>
        <v>25.4</v>
      </c>
      <c r="V26" s="17">
        <f t="shared" si="90"/>
        <v>33</v>
      </c>
      <c r="W26" s="13">
        <f t="shared" si="120"/>
        <v>24.4</v>
      </c>
      <c r="X26" s="2">
        <f t="shared" si="91"/>
        <v>32</v>
      </c>
      <c r="Y26" s="3">
        <f t="shared" si="121"/>
        <v>23.4</v>
      </c>
      <c r="Z26" s="17">
        <f t="shared" si="92"/>
        <v>31</v>
      </c>
      <c r="AA26" s="13">
        <f t="shared" si="122"/>
        <v>22.4</v>
      </c>
      <c r="AB26" s="2">
        <f t="shared" si="93"/>
        <v>30</v>
      </c>
      <c r="AC26" s="3">
        <f t="shared" si="123"/>
        <v>21.4</v>
      </c>
      <c r="AD26" s="17">
        <f t="shared" si="94"/>
        <v>29</v>
      </c>
      <c r="AE26" s="13">
        <f t="shared" si="124"/>
        <v>20.399999999999999</v>
      </c>
      <c r="AF26" s="2">
        <f t="shared" si="95"/>
        <v>28</v>
      </c>
      <c r="AG26" s="3">
        <f t="shared" si="125"/>
        <v>19.399999999999999</v>
      </c>
      <c r="AH26" s="17">
        <f t="shared" si="96"/>
        <v>27</v>
      </c>
      <c r="AI26" s="13">
        <f t="shared" si="126"/>
        <v>18.399999999999999</v>
      </c>
      <c r="AJ26" s="2">
        <f t="shared" si="97"/>
        <v>26</v>
      </c>
      <c r="AK26" s="3">
        <f t="shared" si="127"/>
        <v>17.399999999999999</v>
      </c>
      <c r="AL26" s="17">
        <f t="shared" si="98"/>
        <v>25</v>
      </c>
      <c r="AM26" s="13">
        <f t="shared" si="128"/>
        <v>16.399999999999999</v>
      </c>
      <c r="AN26" s="2">
        <f t="shared" si="99"/>
        <v>24</v>
      </c>
      <c r="AO26" s="3">
        <f t="shared" si="129"/>
        <v>15.4</v>
      </c>
      <c r="AP26" s="17">
        <f t="shared" si="100"/>
        <v>23</v>
      </c>
      <c r="AQ26" s="13">
        <f t="shared" si="130"/>
        <v>14.4</v>
      </c>
      <c r="AR26" s="2">
        <f t="shared" si="101"/>
        <v>22</v>
      </c>
      <c r="AS26" s="3">
        <f t="shared" si="131"/>
        <v>13.4</v>
      </c>
      <c r="AT26" s="17">
        <f t="shared" si="102"/>
        <v>21</v>
      </c>
      <c r="AU26" s="13">
        <f t="shared" si="132"/>
        <v>12.4</v>
      </c>
      <c r="AV26" s="2">
        <f t="shared" si="103"/>
        <v>20</v>
      </c>
      <c r="AW26" s="3">
        <f t="shared" si="133"/>
        <v>11.4</v>
      </c>
      <c r="AX26" s="17">
        <f t="shared" si="104"/>
        <v>19</v>
      </c>
      <c r="AY26" s="13">
        <f t="shared" si="134"/>
        <v>10.4</v>
      </c>
      <c r="AZ26" s="2">
        <f t="shared" si="105"/>
        <v>18</v>
      </c>
      <c r="BA26" s="3">
        <f t="shared" si="135"/>
        <v>9.4</v>
      </c>
      <c r="BB26" s="17">
        <f t="shared" si="106"/>
        <v>17</v>
      </c>
      <c r="BC26" s="13">
        <f t="shared" si="136"/>
        <v>8.4</v>
      </c>
      <c r="BD26" s="2">
        <f t="shared" si="107"/>
        <v>16</v>
      </c>
      <c r="BE26" s="3">
        <f t="shared" si="137"/>
        <v>7.4</v>
      </c>
      <c r="BF26" s="17">
        <f t="shared" si="108"/>
        <v>15</v>
      </c>
      <c r="BG26" s="13">
        <f t="shared" si="138"/>
        <v>6.4</v>
      </c>
      <c r="BH26" s="2">
        <f t="shared" si="109"/>
        <v>14</v>
      </c>
      <c r="BI26" s="3">
        <f t="shared" si="139"/>
        <v>5.4</v>
      </c>
      <c r="BJ26" s="17">
        <f t="shared" si="110"/>
        <v>13</v>
      </c>
      <c r="BK26" s="13">
        <f t="shared" si="140"/>
        <v>4.4000000000000004</v>
      </c>
      <c r="BL26" s="2">
        <f t="shared" si="111"/>
        <v>12</v>
      </c>
      <c r="BM26" s="3">
        <f t="shared" si="141"/>
        <v>3.4000000000000004</v>
      </c>
      <c r="BN26" s="2">
        <f t="shared" si="142"/>
        <v>11</v>
      </c>
      <c r="BO26" s="3">
        <f t="shared" si="143"/>
        <v>2.4000000000000004</v>
      </c>
      <c r="BP26" s="2">
        <f t="shared" si="144"/>
        <v>10</v>
      </c>
      <c r="BQ26" s="3">
        <f t="shared" si="145"/>
        <v>1.4000000000000004</v>
      </c>
      <c r="BR26" s="2">
        <f t="shared" si="146"/>
        <v>9</v>
      </c>
      <c r="BS26" s="3">
        <f t="shared" si="147"/>
        <v>0.40000000000000036</v>
      </c>
      <c r="BT26" s="2">
        <f t="shared" si="148"/>
        <v>8</v>
      </c>
      <c r="BU26" s="3">
        <f t="shared" si="149"/>
        <v>-0.59999999999999964</v>
      </c>
      <c r="BV26" s="2">
        <f t="shared" si="150"/>
        <v>7</v>
      </c>
      <c r="BW26" s="3">
        <f t="shared" si="151"/>
        <v>-1.5999999999999996</v>
      </c>
      <c r="BX26" s="2">
        <f t="shared" si="152"/>
        <v>6</v>
      </c>
      <c r="BY26" s="3">
        <f t="shared" si="153"/>
        <v>-2.5999999999999996</v>
      </c>
      <c r="BZ26" s="2">
        <f t="shared" si="154"/>
        <v>5</v>
      </c>
      <c r="CA26" s="3">
        <f t="shared" si="155"/>
        <v>-3.5999999999999996</v>
      </c>
      <c r="CB26" s="2">
        <f t="shared" si="156"/>
        <v>4</v>
      </c>
      <c r="CC26" s="3">
        <f t="shared" si="157"/>
        <v>-5.6</v>
      </c>
      <c r="CD26" s="2">
        <f>D5-39</f>
        <v>3</v>
      </c>
      <c r="CE26" s="3">
        <f>CD26-B5</f>
        <v>-5.6</v>
      </c>
      <c r="CF26" s="2">
        <f t="shared" si="158"/>
        <v>2</v>
      </c>
      <c r="CG26" s="3">
        <f t="shared" si="159"/>
        <v>-6.6</v>
      </c>
    </row>
    <row r="27" spans="1:85" x14ac:dyDescent="0.25">
      <c r="C27" s="26"/>
      <c r="F27" s="2">
        <f t="shared" si="82"/>
        <v>44</v>
      </c>
      <c r="G27" s="13">
        <f t="shared" si="112"/>
        <v>33.700000000000003</v>
      </c>
      <c r="H27" s="2">
        <f t="shared" si="83"/>
        <v>43</v>
      </c>
      <c r="I27" s="3">
        <f t="shared" si="113"/>
        <v>32.700000000000003</v>
      </c>
      <c r="J27" s="17">
        <f t="shared" si="84"/>
        <v>42</v>
      </c>
      <c r="K27" s="13">
        <f t="shared" si="114"/>
        <v>31.7</v>
      </c>
      <c r="L27" s="2">
        <f t="shared" si="85"/>
        <v>41</v>
      </c>
      <c r="M27" s="3">
        <f t="shared" si="115"/>
        <v>30.7</v>
      </c>
      <c r="N27" s="17">
        <f t="shared" si="86"/>
        <v>40</v>
      </c>
      <c r="O27" s="13">
        <f t="shared" si="116"/>
        <v>29.7</v>
      </c>
      <c r="P27" s="2">
        <f t="shared" si="87"/>
        <v>39</v>
      </c>
      <c r="Q27" s="3">
        <f t="shared" si="117"/>
        <v>28.7</v>
      </c>
      <c r="R27" s="17">
        <f t="shared" si="88"/>
        <v>38</v>
      </c>
      <c r="S27" s="13">
        <f t="shared" si="118"/>
        <v>27.7</v>
      </c>
      <c r="T27" s="2">
        <f t="shared" si="89"/>
        <v>37</v>
      </c>
      <c r="U27" s="3">
        <f t="shared" si="119"/>
        <v>26.7</v>
      </c>
      <c r="V27" s="17">
        <f t="shared" si="90"/>
        <v>36</v>
      </c>
      <c r="W27" s="13">
        <f t="shared" si="120"/>
        <v>25.7</v>
      </c>
      <c r="X27" s="2">
        <f t="shared" si="91"/>
        <v>35</v>
      </c>
      <c r="Y27" s="3">
        <f t="shared" si="121"/>
        <v>24.7</v>
      </c>
      <c r="Z27" s="17">
        <f t="shared" si="92"/>
        <v>34</v>
      </c>
      <c r="AA27" s="13">
        <f t="shared" si="122"/>
        <v>23.7</v>
      </c>
      <c r="AB27" s="2">
        <f t="shared" si="93"/>
        <v>33</v>
      </c>
      <c r="AC27" s="3">
        <f t="shared" si="123"/>
        <v>22.7</v>
      </c>
      <c r="AD27" s="17">
        <f t="shared" si="94"/>
        <v>32</v>
      </c>
      <c r="AE27" s="13">
        <f t="shared" si="124"/>
        <v>21.7</v>
      </c>
      <c r="AF27" s="2">
        <f t="shared" si="95"/>
        <v>31</v>
      </c>
      <c r="AG27" s="3">
        <f t="shared" si="125"/>
        <v>20.7</v>
      </c>
      <c r="AH27" s="17">
        <f t="shared" si="96"/>
        <v>30</v>
      </c>
      <c r="AI27" s="13">
        <f t="shared" si="126"/>
        <v>19.7</v>
      </c>
      <c r="AJ27" s="2">
        <f t="shared" si="97"/>
        <v>29</v>
      </c>
      <c r="AK27" s="3">
        <f t="shared" si="127"/>
        <v>18.7</v>
      </c>
      <c r="AL27" s="17">
        <f t="shared" si="98"/>
        <v>28</v>
      </c>
      <c r="AM27" s="13">
        <f t="shared" si="128"/>
        <v>17.7</v>
      </c>
      <c r="AN27" s="2">
        <f t="shared" si="99"/>
        <v>27</v>
      </c>
      <c r="AO27" s="3">
        <f t="shared" si="129"/>
        <v>16.7</v>
      </c>
      <c r="AP27" s="17">
        <f t="shared" si="100"/>
        <v>26</v>
      </c>
      <c r="AQ27" s="13">
        <f t="shared" si="130"/>
        <v>15.7</v>
      </c>
      <c r="AR27" s="2">
        <f t="shared" si="101"/>
        <v>25</v>
      </c>
      <c r="AS27" s="3">
        <f t="shared" si="131"/>
        <v>14.7</v>
      </c>
      <c r="AT27" s="17">
        <f t="shared" si="102"/>
        <v>24</v>
      </c>
      <c r="AU27" s="13">
        <f t="shared" si="132"/>
        <v>13.7</v>
      </c>
      <c r="AV27" s="2">
        <f t="shared" si="103"/>
        <v>23</v>
      </c>
      <c r="AW27" s="3">
        <f t="shared" si="133"/>
        <v>12.7</v>
      </c>
      <c r="AX27" s="17">
        <f t="shared" si="104"/>
        <v>22</v>
      </c>
      <c r="AY27" s="13">
        <f t="shared" si="134"/>
        <v>11.7</v>
      </c>
      <c r="AZ27" s="2">
        <f t="shared" si="105"/>
        <v>21</v>
      </c>
      <c r="BA27" s="3">
        <f t="shared" si="135"/>
        <v>10.7</v>
      </c>
      <c r="BB27" s="17">
        <f t="shared" si="106"/>
        <v>20</v>
      </c>
      <c r="BC27" s="13">
        <f t="shared" si="136"/>
        <v>9.6999999999999993</v>
      </c>
      <c r="BD27" s="2">
        <f t="shared" si="107"/>
        <v>19</v>
      </c>
      <c r="BE27" s="3">
        <f t="shared" si="137"/>
        <v>8.6999999999999993</v>
      </c>
      <c r="BF27" s="17">
        <f t="shared" si="108"/>
        <v>18</v>
      </c>
      <c r="BG27" s="13">
        <f t="shared" si="138"/>
        <v>7.6999999999999993</v>
      </c>
      <c r="BH27" s="2">
        <f t="shared" si="109"/>
        <v>17</v>
      </c>
      <c r="BI27" s="3">
        <f t="shared" si="139"/>
        <v>6.6999999999999993</v>
      </c>
      <c r="BJ27" s="17">
        <f t="shared" si="110"/>
        <v>16</v>
      </c>
      <c r="BK27" s="13">
        <f t="shared" si="140"/>
        <v>5.6999999999999993</v>
      </c>
      <c r="BL27" s="2">
        <f t="shared" si="111"/>
        <v>15</v>
      </c>
      <c r="BM27" s="3">
        <f t="shared" si="141"/>
        <v>4.6999999999999993</v>
      </c>
      <c r="BN27" s="2">
        <f t="shared" si="142"/>
        <v>14</v>
      </c>
      <c r="BO27" s="3">
        <f t="shared" si="143"/>
        <v>3.6999999999999993</v>
      </c>
      <c r="BP27" s="2">
        <f t="shared" si="144"/>
        <v>13</v>
      </c>
      <c r="BQ27" s="3">
        <f t="shared" si="145"/>
        <v>2.6999999999999993</v>
      </c>
      <c r="BR27" s="2">
        <f t="shared" si="146"/>
        <v>12</v>
      </c>
      <c r="BS27" s="3">
        <f t="shared" si="147"/>
        <v>1.6999999999999993</v>
      </c>
      <c r="BT27" s="2">
        <f t="shared" si="148"/>
        <v>11</v>
      </c>
      <c r="BU27" s="3">
        <f t="shared" si="149"/>
        <v>0.69999999999999929</v>
      </c>
      <c r="BV27" s="2">
        <f t="shared" si="150"/>
        <v>10</v>
      </c>
      <c r="BW27" s="3">
        <f t="shared" si="151"/>
        <v>-0.30000000000000071</v>
      </c>
      <c r="BX27" s="2">
        <f t="shared" si="152"/>
        <v>9</v>
      </c>
      <c r="BY27" s="3">
        <f t="shared" si="153"/>
        <v>-1.3000000000000007</v>
      </c>
      <c r="BZ27" s="2">
        <f t="shared" si="154"/>
        <v>8</v>
      </c>
      <c r="CA27" s="3">
        <f t="shared" si="155"/>
        <v>-2.3000000000000007</v>
      </c>
      <c r="CB27" s="2">
        <f t="shared" si="156"/>
        <v>7</v>
      </c>
      <c r="CC27" s="3">
        <f t="shared" si="157"/>
        <v>-1.5999999999999996</v>
      </c>
      <c r="CD27" s="2">
        <f>D6-39</f>
        <v>6</v>
      </c>
      <c r="CE27" s="3">
        <f>CD27-B6</f>
        <v>-4.3000000000000007</v>
      </c>
      <c r="CF27" s="2">
        <f t="shared" si="158"/>
        <v>5</v>
      </c>
      <c r="CG27" s="3">
        <f t="shared" si="159"/>
        <v>-5.3000000000000007</v>
      </c>
    </row>
    <row r="28" spans="1:85" x14ac:dyDescent="0.25">
      <c r="C28" s="26"/>
      <c r="F28" s="2">
        <f t="shared" si="82"/>
        <v>47</v>
      </c>
      <c r="G28" s="13">
        <f t="shared" si="112"/>
        <v>31.7</v>
      </c>
      <c r="H28" s="2">
        <f t="shared" si="83"/>
        <v>46</v>
      </c>
      <c r="I28" s="3">
        <f t="shared" si="113"/>
        <v>30.7</v>
      </c>
      <c r="J28" s="17">
        <f t="shared" si="84"/>
        <v>45</v>
      </c>
      <c r="K28" s="13">
        <f t="shared" si="114"/>
        <v>29.7</v>
      </c>
      <c r="L28" s="2">
        <f t="shared" si="85"/>
        <v>44</v>
      </c>
      <c r="M28" s="3">
        <f t="shared" si="115"/>
        <v>28.7</v>
      </c>
      <c r="N28" s="17">
        <f t="shared" si="86"/>
        <v>43</v>
      </c>
      <c r="O28" s="13">
        <f t="shared" si="116"/>
        <v>27.7</v>
      </c>
      <c r="P28" s="2">
        <f t="shared" si="87"/>
        <v>42</v>
      </c>
      <c r="Q28" s="3">
        <f t="shared" si="117"/>
        <v>26.7</v>
      </c>
      <c r="R28" s="17">
        <f t="shared" si="88"/>
        <v>41</v>
      </c>
      <c r="S28" s="13">
        <f t="shared" si="118"/>
        <v>25.7</v>
      </c>
      <c r="T28" s="2">
        <f t="shared" si="89"/>
        <v>40</v>
      </c>
      <c r="U28" s="3">
        <f t="shared" si="119"/>
        <v>24.7</v>
      </c>
      <c r="V28" s="17">
        <f t="shared" si="90"/>
        <v>39</v>
      </c>
      <c r="W28" s="13">
        <f t="shared" si="120"/>
        <v>23.7</v>
      </c>
      <c r="X28" s="2">
        <f t="shared" si="91"/>
        <v>38</v>
      </c>
      <c r="Y28" s="3">
        <f t="shared" si="121"/>
        <v>22.7</v>
      </c>
      <c r="Z28" s="17">
        <f t="shared" si="92"/>
        <v>37</v>
      </c>
      <c r="AA28" s="13">
        <f t="shared" si="122"/>
        <v>21.7</v>
      </c>
      <c r="AB28" s="2">
        <f t="shared" si="93"/>
        <v>36</v>
      </c>
      <c r="AC28" s="3">
        <f t="shared" si="123"/>
        <v>20.7</v>
      </c>
      <c r="AD28" s="17">
        <f t="shared" si="94"/>
        <v>35</v>
      </c>
      <c r="AE28" s="13">
        <f t="shared" si="124"/>
        <v>19.7</v>
      </c>
      <c r="AF28" s="2">
        <f t="shared" si="95"/>
        <v>34</v>
      </c>
      <c r="AG28" s="3">
        <f t="shared" si="125"/>
        <v>18.7</v>
      </c>
      <c r="AH28" s="17">
        <f t="shared" si="96"/>
        <v>33</v>
      </c>
      <c r="AI28" s="13">
        <f t="shared" si="126"/>
        <v>17.7</v>
      </c>
      <c r="AJ28" s="2">
        <f t="shared" si="97"/>
        <v>32</v>
      </c>
      <c r="AK28" s="3">
        <f t="shared" si="127"/>
        <v>16.7</v>
      </c>
      <c r="AL28" s="17">
        <f t="shared" si="98"/>
        <v>31</v>
      </c>
      <c r="AM28" s="13">
        <f t="shared" si="128"/>
        <v>15.7</v>
      </c>
      <c r="AN28" s="2">
        <f t="shared" si="99"/>
        <v>30</v>
      </c>
      <c r="AO28" s="3">
        <f t="shared" si="129"/>
        <v>14.7</v>
      </c>
      <c r="AP28" s="17">
        <f t="shared" si="100"/>
        <v>29</v>
      </c>
      <c r="AQ28" s="13">
        <f t="shared" si="130"/>
        <v>13.7</v>
      </c>
      <c r="AR28" s="2">
        <f t="shared" si="101"/>
        <v>28</v>
      </c>
      <c r="AS28" s="3">
        <f t="shared" si="131"/>
        <v>12.7</v>
      </c>
      <c r="AT28" s="17">
        <f t="shared" si="102"/>
        <v>27</v>
      </c>
      <c r="AU28" s="13">
        <f t="shared" si="132"/>
        <v>11.7</v>
      </c>
      <c r="AV28" s="2">
        <f t="shared" si="103"/>
        <v>26</v>
      </c>
      <c r="AW28" s="3">
        <f t="shared" si="133"/>
        <v>10.7</v>
      </c>
      <c r="AX28" s="17">
        <f t="shared" si="104"/>
        <v>25</v>
      </c>
      <c r="AY28" s="13">
        <f t="shared" si="134"/>
        <v>9.6999999999999993</v>
      </c>
      <c r="AZ28" s="2">
        <f t="shared" si="105"/>
        <v>24</v>
      </c>
      <c r="BA28" s="3">
        <f t="shared" si="135"/>
        <v>8.6999999999999993</v>
      </c>
      <c r="BB28" s="17">
        <f t="shared" si="106"/>
        <v>23</v>
      </c>
      <c r="BC28" s="13">
        <f t="shared" si="136"/>
        <v>7.6999999999999993</v>
      </c>
      <c r="BD28" s="2">
        <f t="shared" si="107"/>
        <v>22</v>
      </c>
      <c r="BE28" s="3">
        <f t="shared" si="137"/>
        <v>6.6999999999999993</v>
      </c>
      <c r="BF28" s="17">
        <f t="shared" si="108"/>
        <v>21</v>
      </c>
      <c r="BG28" s="13">
        <f t="shared" si="138"/>
        <v>5.6999999999999993</v>
      </c>
      <c r="BH28" s="2">
        <f t="shared" si="109"/>
        <v>20</v>
      </c>
      <c r="BI28" s="3">
        <f t="shared" si="139"/>
        <v>4.6999999999999993</v>
      </c>
      <c r="BJ28" s="17">
        <f t="shared" si="110"/>
        <v>19</v>
      </c>
      <c r="BK28" s="13">
        <f t="shared" si="140"/>
        <v>3.6999999999999993</v>
      </c>
      <c r="BL28" s="2">
        <f t="shared" si="111"/>
        <v>18</v>
      </c>
      <c r="BM28" s="3">
        <f t="shared" si="141"/>
        <v>2.6999999999999993</v>
      </c>
      <c r="BN28" s="2">
        <f t="shared" si="142"/>
        <v>17</v>
      </c>
      <c r="BO28" s="3">
        <f t="shared" si="143"/>
        <v>1.6999999999999993</v>
      </c>
      <c r="BP28" s="2">
        <f t="shared" si="144"/>
        <v>16</v>
      </c>
      <c r="BQ28" s="3">
        <f t="shared" si="145"/>
        <v>0.69999999999999929</v>
      </c>
      <c r="BR28" s="2">
        <f t="shared" si="146"/>
        <v>15</v>
      </c>
      <c r="BS28" s="3">
        <f t="shared" si="147"/>
        <v>-0.30000000000000071</v>
      </c>
      <c r="BT28" s="2">
        <f t="shared" si="148"/>
        <v>14</v>
      </c>
      <c r="BU28" s="3">
        <f t="shared" si="149"/>
        <v>-1.3000000000000007</v>
      </c>
      <c r="BV28" s="2">
        <f t="shared" si="150"/>
        <v>13</v>
      </c>
      <c r="BW28" s="3">
        <f t="shared" si="151"/>
        <v>-2.3000000000000007</v>
      </c>
      <c r="BX28" s="2">
        <f t="shared" si="152"/>
        <v>12</v>
      </c>
      <c r="BY28" s="3">
        <f t="shared" si="153"/>
        <v>-3.3000000000000007</v>
      </c>
      <c r="BZ28" s="2">
        <f t="shared" si="154"/>
        <v>11</v>
      </c>
      <c r="CA28" s="3">
        <f t="shared" si="155"/>
        <v>-4.3000000000000007</v>
      </c>
      <c r="CB28" s="2">
        <f t="shared" si="156"/>
        <v>10</v>
      </c>
      <c r="CC28" s="3">
        <f t="shared" si="157"/>
        <v>-0.30000000000000071</v>
      </c>
      <c r="CD28" s="2">
        <f>D7-39</f>
        <v>9</v>
      </c>
      <c r="CE28" s="3">
        <f>CD28-B7</f>
        <v>-6.3000000000000007</v>
      </c>
      <c r="CF28" s="2">
        <f t="shared" si="158"/>
        <v>8</v>
      </c>
      <c r="CG28" s="3">
        <f t="shared" si="159"/>
        <v>-7.3000000000000007</v>
      </c>
    </row>
    <row r="29" spans="1:85" x14ac:dyDescent="0.25">
      <c r="C29" s="26"/>
      <c r="F29" s="2">
        <f t="shared" si="82"/>
        <v>50</v>
      </c>
      <c r="G29" s="13">
        <f t="shared" si="112"/>
        <v>42.4</v>
      </c>
      <c r="H29" s="2">
        <f t="shared" si="83"/>
        <v>49</v>
      </c>
      <c r="I29" s="3">
        <f t="shared" si="113"/>
        <v>41.4</v>
      </c>
      <c r="J29" s="17">
        <f t="shared" si="84"/>
        <v>48</v>
      </c>
      <c r="K29" s="13">
        <f t="shared" si="114"/>
        <v>40.4</v>
      </c>
      <c r="L29" s="2">
        <f t="shared" si="85"/>
        <v>47</v>
      </c>
      <c r="M29" s="3">
        <f t="shared" si="115"/>
        <v>39.4</v>
      </c>
      <c r="N29" s="17">
        <f t="shared" si="86"/>
        <v>46</v>
      </c>
      <c r="O29" s="13">
        <f t="shared" si="116"/>
        <v>38.4</v>
      </c>
      <c r="P29" s="2">
        <f t="shared" si="87"/>
        <v>45</v>
      </c>
      <c r="Q29" s="3">
        <f t="shared" si="117"/>
        <v>37.4</v>
      </c>
      <c r="R29" s="17">
        <f t="shared" si="88"/>
        <v>44</v>
      </c>
      <c r="S29" s="13">
        <f t="shared" si="118"/>
        <v>36.4</v>
      </c>
      <c r="T29" s="2">
        <f t="shared" si="89"/>
        <v>43</v>
      </c>
      <c r="U29" s="3">
        <f t="shared" si="119"/>
        <v>35.4</v>
      </c>
      <c r="V29" s="17">
        <f t="shared" si="90"/>
        <v>42</v>
      </c>
      <c r="W29" s="13">
        <f t="shared" si="120"/>
        <v>34.4</v>
      </c>
      <c r="X29" s="2">
        <f t="shared" si="91"/>
        <v>41</v>
      </c>
      <c r="Y29" s="3">
        <f t="shared" si="121"/>
        <v>33.4</v>
      </c>
      <c r="Z29" s="17">
        <f t="shared" si="92"/>
        <v>40</v>
      </c>
      <c r="AA29" s="13">
        <f t="shared" si="122"/>
        <v>32.4</v>
      </c>
      <c r="AB29" s="2">
        <f t="shared" si="93"/>
        <v>39</v>
      </c>
      <c r="AC29" s="3">
        <f t="shared" si="123"/>
        <v>31.4</v>
      </c>
      <c r="AD29" s="17">
        <f t="shared" si="94"/>
        <v>38</v>
      </c>
      <c r="AE29" s="13">
        <f t="shared" si="124"/>
        <v>30.4</v>
      </c>
      <c r="AF29" s="2">
        <f t="shared" si="95"/>
        <v>37</v>
      </c>
      <c r="AG29" s="3">
        <f t="shared" si="125"/>
        <v>29.4</v>
      </c>
      <c r="AH29" s="17">
        <f t="shared" si="96"/>
        <v>36</v>
      </c>
      <c r="AI29" s="13">
        <f t="shared" si="126"/>
        <v>28.4</v>
      </c>
      <c r="AJ29" s="2">
        <f t="shared" si="97"/>
        <v>35</v>
      </c>
      <c r="AK29" s="3">
        <f t="shared" si="127"/>
        <v>27.4</v>
      </c>
      <c r="AL29" s="17">
        <f t="shared" si="98"/>
        <v>34</v>
      </c>
      <c r="AM29" s="13">
        <f t="shared" si="128"/>
        <v>26.4</v>
      </c>
      <c r="AN29" s="2">
        <f t="shared" si="99"/>
        <v>33</v>
      </c>
      <c r="AO29" s="3">
        <f t="shared" si="129"/>
        <v>25.4</v>
      </c>
      <c r="AP29" s="17">
        <f t="shared" si="100"/>
        <v>32</v>
      </c>
      <c r="AQ29" s="13">
        <f t="shared" si="130"/>
        <v>24.4</v>
      </c>
      <c r="AR29" s="2">
        <f t="shared" si="101"/>
        <v>31</v>
      </c>
      <c r="AS29" s="3">
        <f t="shared" si="131"/>
        <v>23.4</v>
      </c>
      <c r="AT29" s="17">
        <f t="shared" si="102"/>
        <v>30</v>
      </c>
      <c r="AU29" s="13">
        <f t="shared" si="132"/>
        <v>22.4</v>
      </c>
      <c r="AV29" s="2">
        <f t="shared" si="103"/>
        <v>29</v>
      </c>
      <c r="AW29" s="3">
        <f t="shared" si="133"/>
        <v>21.4</v>
      </c>
      <c r="AX29" s="17">
        <f t="shared" si="104"/>
        <v>28</v>
      </c>
      <c r="AY29" s="13">
        <f t="shared" si="134"/>
        <v>20.399999999999999</v>
      </c>
      <c r="AZ29" s="2">
        <f t="shared" si="105"/>
        <v>27</v>
      </c>
      <c r="BA29" s="3">
        <f t="shared" si="135"/>
        <v>19.399999999999999</v>
      </c>
      <c r="BB29" s="17">
        <f t="shared" si="106"/>
        <v>26</v>
      </c>
      <c r="BC29" s="13">
        <f t="shared" si="136"/>
        <v>18.399999999999999</v>
      </c>
      <c r="BD29" s="2">
        <f t="shared" si="107"/>
        <v>25</v>
      </c>
      <c r="BE29" s="3">
        <f t="shared" si="137"/>
        <v>17.399999999999999</v>
      </c>
      <c r="BF29" s="17">
        <f t="shared" si="108"/>
        <v>24</v>
      </c>
      <c r="BG29" s="13">
        <f t="shared" si="138"/>
        <v>16.399999999999999</v>
      </c>
      <c r="BH29" s="2">
        <f t="shared" si="109"/>
        <v>23</v>
      </c>
      <c r="BI29" s="3">
        <f t="shared" si="139"/>
        <v>15.4</v>
      </c>
      <c r="BJ29" s="17">
        <f t="shared" si="110"/>
        <v>22</v>
      </c>
      <c r="BK29" s="13">
        <f t="shared" si="140"/>
        <v>14.4</v>
      </c>
      <c r="BL29" s="2">
        <f t="shared" si="111"/>
        <v>21</v>
      </c>
      <c r="BM29" s="3">
        <f t="shared" si="141"/>
        <v>13.4</v>
      </c>
      <c r="BN29" s="2">
        <f t="shared" si="142"/>
        <v>20</v>
      </c>
      <c r="BO29" s="3">
        <f t="shared" si="143"/>
        <v>12.4</v>
      </c>
      <c r="BP29" s="2">
        <f t="shared" si="144"/>
        <v>19</v>
      </c>
      <c r="BQ29" s="3">
        <f t="shared" si="145"/>
        <v>11.4</v>
      </c>
      <c r="BR29" s="2">
        <f t="shared" si="146"/>
        <v>18</v>
      </c>
      <c r="BS29" s="3">
        <f t="shared" si="147"/>
        <v>10.4</v>
      </c>
      <c r="BT29" s="2">
        <f t="shared" si="148"/>
        <v>17</v>
      </c>
      <c r="BU29" s="3">
        <f t="shared" si="149"/>
        <v>9.4</v>
      </c>
      <c r="BV29" s="2">
        <f t="shared" si="150"/>
        <v>16</v>
      </c>
      <c r="BW29" s="3">
        <f t="shared" si="151"/>
        <v>8.4</v>
      </c>
      <c r="BX29" s="2">
        <f t="shared" si="152"/>
        <v>15</v>
      </c>
      <c r="BY29" s="3">
        <f t="shared" si="153"/>
        <v>7.4</v>
      </c>
      <c r="BZ29" s="2">
        <f t="shared" si="154"/>
        <v>14</v>
      </c>
      <c r="CA29" s="3">
        <f t="shared" si="155"/>
        <v>6.4</v>
      </c>
      <c r="CB29" s="2">
        <f t="shared" si="156"/>
        <v>13</v>
      </c>
      <c r="CC29" s="3">
        <f t="shared" si="157"/>
        <v>-2.3000000000000007</v>
      </c>
      <c r="CD29" s="2">
        <f>D8-39</f>
        <v>12</v>
      </c>
      <c r="CE29" s="3">
        <f>CD29-B8</f>
        <v>4.4000000000000004</v>
      </c>
      <c r="CF29" s="2">
        <f t="shared" si="158"/>
        <v>11</v>
      </c>
      <c r="CG29" s="3">
        <f t="shared" si="159"/>
        <v>3.4000000000000004</v>
      </c>
    </row>
    <row r="30" spans="1:85" x14ac:dyDescent="0.25">
      <c r="C30" s="26"/>
      <c r="F30" s="7">
        <f t="shared" si="82"/>
        <v>51</v>
      </c>
      <c r="G30" s="13">
        <f t="shared" si="112"/>
        <v>38.799999999999997</v>
      </c>
      <c r="H30" s="7">
        <f t="shared" si="83"/>
        <v>50</v>
      </c>
      <c r="I30" s="3">
        <f t="shared" si="113"/>
        <v>37.799999999999997</v>
      </c>
      <c r="J30" s="22">
        <f t="shared" si="84"/>
        <v>49</v>
      </c>
      <c r="K30" s="13">
        <f t="shared" si="114"/>
        <v>36.799999999999997</v>
      </c>
      <c r="L30" s="7">
        <f t="shared" si="85"/>
        <v>48</v>
      </c>
      <c r="M30" s="3">
        <f t="shared" si="115"/>
        <v>35.799999999999997</v>
      </c>
      <c r="N30" s="22">
        <f t="shared" si="86"/>
        <v>47</v>
      </c>
      <c r="O30" s="13">
        <f t="shared" si="116"/>
        <v>34.799999999999997</v>
      </c>
      <c r="P30" s="7">
        <f t="shared" si="87"/>
        <v>46</v>
      </c>
      <c r="Q30" s="3">
        <f t="shared" si="117"/>
        <v>33.799999999999997</v>
      </c>
      <c r="R30" s="22">
        <f t="shared" si="88"/>
        <v>45</v>
      </c>
      <c r="S30" s="13">
        <f t="shared" si="118"/>
        <v>32.799999999999997</v>
      </c>
      <c r="T30" s="7">
        <f t="shared" si="89"/>
        <v>44</v>
      </c>
      <c r="U30" s="3">
        <f t="shared" si="119"/>
        <v>31.8</v>
      </c>
      <c r="V30" s="20">
        <f t="shared" si="90"/>
        <v>43</v>
      </c>
      <c r="W30" s="13">
        <f t="shared" si="120"/>
        <v>30.8</v>
      </c>
      <c r="X30" s="11">
        <f t="shared" si="91"/>
        <v>42</v>
      </c>
      <c r="Y30" s="3">
        <f t="shared" si="121"/>
        <v>29.8</v>
      </c>
      <c r="Z30" s="20">
        <f t="shared" si="92"/>
        <v>41</v>
      </c>
      <c r="AA30" s="13">
        <f t="shared" si="122"/>
        <v>28.8</v>
      </c>
      <c r="AB30" s="11">
        <f t="shared" si="93"/>
        <v>40</v>
      </c>
      <c r="AC30" s="3">
        <f t="shared" si="123"/>
        <v>27.8</v>
      </c>
      <c r="AD30" s="20">
        <f t="shared" si="94"/>
        <v>39</v>
      </c>
      <c r="AE30" s="13">
        <f t="shared" si="124"/>
        <v>26.8</v>
      </c>
      <c r="AF30" s="11">
        <f t="shared" si="95"/>
        <v>38</v>
      </c>
      <c r="AG30" s="3">
        <f t="shared" si="125"/>
        <v>25.8</v>
      </c>
      <c r="AH30" s="20">
        <f t="shared" si="96"/>
        <v>37</v>
      </c>
      <c r="AI30" s="13">
        <f t="shared" si="126"/>
        <v>24.8</v>
      </c>
      <c r="AJ30" s="11">
        <f t="shared" si="97"/>
        <v>36</v>
      </c>
      <c r="AK30" s="3">
        <f t="shared" si="127"/>
        <v>23.8</v>
      </c>
      <c r="AL30" s="20">
        <f t="shared" si="98"/>
        <v>35</v>
      </c>
      <c r="AM30" s="13">
        <f t="shared" si="128"/>
        <v>22.8</v>
      </c>
      <c r="AN30" s="11">
        <f t="shared" si="99"/>
        <v>34</v>
      </c>
      <c r="AO30" s="3">
        <f t="shared" si="129"/>
        <v>21.8</v>
      </c>
      <c r="AP30" s="20">
        <f t="shared" si="100"/>
        <v>33</v>
      </c>
      <c r="AQ30" s="13">
        <f t="shared" si="130"/>
        <v>20.8</v>
      </c>
      <c r="AR30" s="11">
        <f t="shared" si="101"/>
        <v>32</v>
      </c>
      <c r="AS30" s="3">
        <f t="shared" si="131"/>
        <v>19.8</v>
      </c>
      <c r="AT30" s="20">
        <f t="shared" si="102"/>
        <v>31</v>
      </c>
      <c r="AU30" s="13">
        <f t="shared" si="132"/>
        <v>18.8</v>
      </c>
      <c r="AV30" s="11">
        <f t="shared" si="103"/>
        <v>30</v>
      </c>
      <c r="AW30" s="3">
        <f t="shared" si="133"/>
        <v>17.8</v>
      </c>
      <c r="AX30" s="20">
        <f t="shared" si="104"/>
        <v>29</v>
      </c>
      <c r="AY30" s="13">
        <f t="shared" si="134"/>
        <v>16.8</v>
      </c>
      <c r="AZ30" s="11">
        <f t="shared" si="105"/>
        <v>28</v>
      </c>
      <c r="BA30" s="3">
        <f t="shared" si="135"/>
        <v>15.8</v>
      </c>
      <c r="BB30" s="20">
        <f t="shared" si="106"/>
        <v>27</v>
      </c>
      <c r="BC30" s="13">
        <f t="shared" si="136"/>
        <v>14.8</v>
      </c>
      <c r="BD30" s="11">
        <f t="shared" si="107"/>
        <v>26</v>
      </c>
      <c r="BE30" s="3">
        <f t="shared" si="137"/>
        <v>13.8</v>
      </c>
      <c r="BF30" s="20">
        <f t="shared" si="108"/>
        <v>25</v>
      </c>
      <c r="BG30" s="13">
        <f t="shared" si="138"/>
        <v>12.8</v>
      </c>
      <c r="BH30" s="11">
        <f t="shared" si="109"/>
        <v>24</v>
      </c>
      <c r="BI30" s="3">
        <f t="shared" si="139"/>
        <v>11.8</v>
      </c>
      <c r="BJ30" s="20">
        <f t="shared" si="110"/>
        <v>23</v>
      </c>
      <c r="BK30" s="13">
        <f t="shared" si="140"/>
        <v>10.8</v>
      </c>
      <c r="BL30" s="11">
        <f t="shared" si="111"/>
        <v>22</v>
      </c>
      <c r="BM30" s="3">
        <f t="shared" si="141"/>
        <v>9.8000000000000007</v>
      </c>
      <c r="BN30" s="11">
        <f t="shared" si="142"/>
        <v>21</v>
      </c>
      <c r="BO30" s="3">
        <f t="shared" si="143"/>
        <v>8.8000000000000007</v>
      </c>
      <c r="BP30" s="11">
        <f t="shared" si="144"/>
        <v>20</v>
      </c>
      <c r="BQ30" s="3">
        <f t="shared" si="145"/>
        <v>7.8000000000000007</v>
      </c>
      <c r="BR30" s="11">
        <f t="shared" si="146"/>
        <v>19</v>
      </c>
      <c r="BS30" s="3">
        <f t="shared" si="147"/>
        <v>6.8000000000000007</v>
      </c>
      <c r="BT30" s="11">
        <f t="shared" si="148"/>
        <v>18</v>
      </c>
      <c r="BU30" s="3">
        <f t="shared" si="149"/>
        <v>5.8000000000000007</v>
      </c>
      <c r="BV30" s="11">
        <f t="shared" si="150"/>
        <v>17</v>
      </c>
      <c r="BW30" s="3">
        <f t="shared" si="151"/>
        <v>4.8000000000000007</v>
      </c>
      <c r="BX30" s="11">
        <f t="shared" si="152"/>
        <v>16</v>
      </c>
      <c r="BY30" s="3">
        <f t="shared" si="153"/>
        <v>3.8000000000000007</v>
      </c>
      <c r="BZ30" s="11">
        <f t="shared" si="154"/>
        <v>15</v>
      </c>
      <c r="CA30" s="3">
        <f t="shared" si="155"/>
        <v>2.8000000000000007</v>
      </c>
      <c r="CB30" s="11">
        <f t="shared" si="156"/>
        <v>14</v>
      </c>
      <c r="CC30" s="3">
        <f t="shared" si="157"/>
        <v>6.4</v>
      </c>
      <c r="CD30" s="11">
        <f>D9-39</f>
        <v>13</v>
      </c>
      <c r="CE30" s="3">
        <f>CD30-B9</f>
        <v>0.80000000000000071</v>
      </c>
      <c r="CF30" s="11">
        <f t="shared" si="158"/>
        <v>12</v>
      </c>
      <c r="CG30" s="3">
        <f t="shared" si="159"/>
        <v>-0.19999999999999929</v>
      </c>
    </row>
    <row r="31" spans="1:85" x14ac:dyDescent="0.25">
      <c r="C31" s="26"/>
      <c r="F31" s="2">
        <f t="shared" si="82"/>
        <v>52</v>
      </c>
      <c r="G31" s="13">
        <f t="shared" si="112"/>
        <v>42.2</v>
      </c>
      <c r="H31" s="2">
        <f t="shared" si="83"/>
        <v>51</v>
      </c>
      <c r="I31" s="3">
        <f t="shared" si="113"/>
        <v>41.2</v>
      </c>
      <c r="J31" s="17">
        <f t="shared" si="84"/>
        <v>50</v>
      </c>
      <c r="K31" s="13">
        <f t="shared" si="114"/>
        <v>40.200000000000003</v>
      </c>
      <c r="L31" s="2">
        <f t="shared" si="85"/>
        <v>49</v>
      </c>
      <c r="M31" s="3">
        <f t="shared" si="115"/>
        <v>39.200000000000003</v>
      </c>
      <c r="N31" s="17">
        <f t="shared" si="86"/>
        <v>48</v>
      </c>
      <c r="O31" s="13">
        <f t="shared" si="116"/>
        <v>38.200000000000003</v>
      </c>
      <c r="P31" s="2">
        <f t="shared" si="87"/>
        <v>47</v>
      </c>
      <c r="Q31" s="3">
        <f t="shared" si="117"/>
        <v>37.200000000000003</v>
      </c>
      <c r="R31" s="17">
        <f t="shared" si="88"/>
        <v>46</v>
      </c>
      <c r="S31" s="13">
        <f t="shared" si="118"/>
        <v>36.200000000000003</v>
      </c>
      <c r="T31" s="2">
        <f t="shared" si="89"/>
        <v>45</v>
      </c>
      <c r="U31" s="3">
        <f t="shared" si="119"/>
        <v>35.200000000000003</v>
      </c>
      <c r="V31" s="17">
        <f t="shared" si="90"/>
        <v>44</v>
      </c>
      <c r="W31" s="13">
        <f t="shared" si="120"/>
        <v>34.200000000000003</v>
      </c>
      <c r="X31" s="2">
        <f t="shared" si="91"/>
        <v>43</v>
      </c>
      <c r="Y31" s="3">
        <f t="shared" si="121"/>
        <v>33.200000000000003</v>
      </c>
      <c r="Z31" s="17">
        <f t="shared" si="92"/>
        <v>42</v>
      </c>
      <c r="AA31" s="13">
        <f t="shared" si="122"/>
        <v>32.200000000000003</v>
      </c>
      <c r="AB31" s="2">
        <f t="shared" si="93"/>
        <v>41</v>
      </c>
      <c r="AC31" s="3">
        <f t="shared" si="123"/>
        <v>31.2</v>
      </c>
      <c r="AD31" s="17">
        <f t="shared" si="94"/>
        <v>40</v>
      </c>
      <c r="AE31" s="13">
        <f t="shared" si="124"/>
        <v>30.2</v>
      </c>
      <c r="AF31" s="2">
        <f t="shared" si="95"/>
        <v>39</v>
      </c>
      <c r="AG31" s="3">
        <f t="shared" si="125"/>
        <v>29.2</v>
      </c>
      <c r="AH31" s="17">
        <f t="shared" si="96"/>
        <v>38</v>
      </c>
      <c r="AI31" s="13">
        <f t="shared" si="126"/>
        <v>28.2</v>
      </c>
      <c r="AJ31" s="2">
        <f t="shared" si="97"/>
        <v>37</v>
      </c>
      <c r="AK31" s="3">
        <f t="shared" si="127"/>
        <v>27.2</v>
      </c>
      <c r="AL31" s="17">
        <f t="shared" si="98"/>
        <v>36</v>
      </c>
      <c r="AM31" s="13">
        <f t="shared" si="128"/>
        <v>26.2</v>
      </c>
      <c r="AN31" s="2">
        <f t="shared" si="99"/>
        <v>35</v>
      </c>
      <c r="AO31" s="3">
        <f t="shared" si="129"/>
        <v>25.2</v>
      </c>
      <c r="AP31" s="17">
        <f t="shared" si="100"/>
        <v>34</v>
      </c>
      <c r="AQ31" s="13">
        <f t="shared" si="130"/>
        <v>24.2</v>
      </c>
      <c r="AR31" s="2">
        <f t="shared" si="101"/>
        <v>33</v>
      </c>
      <c r="AS31" s="3">
        <f t="shared" si="131"/>
        <v>23.2</v>
      </c>
      <c r="AT31" s="17">
        <f t="shared" si="102"/>
        <v>32</v>
      </c>
      <c r="AU31" s="13">
        <f t="shared" si="132"/>
        <v>22.2</v>
      </c>
      <c r="AV31" s="2">
        <f t="shared" si="103"/>
        <v>31</v>
      </c>
      <c r="AW31" s="3">
        <f t="shared" si="133"/>
        <v>21.2</v>
      </c>
      <c r="AX31" s="17">
        <f t="shared" si="104"/>
        <v>30</v>
      </c>
      <c r="AY31" s="13">
        <f t="shared" si="134"/>
        <v>20.2</v>
      </c>
      <c r="AZ31" s="2">
        <f t="shared" si="105"/>
        <v>29</v>
      </c>
      <c r="BA31" s="3">
        <f t="shared" si="135"/>
        <v>19.2</v>
      </c>
      <c r="BB31" s="17">
        <f t="shared" si="106"/>
        <v>28</v>
      </c>
      <c r="BC31" s="13">
        <f t="shared" si="136"/>
        <v>18.2</v>
      </c>
      <c r="BD31" s="2">
        <f t="shared" si="107"/>
        <v>27</v>
      </c>
      <c r="BE31" s="3">
        <f t="shared" si="137"/>
        <v>17.2</v>
      </c>
      <c r="BF31" s="17">
        <f t="shared" si="108"/>
        <v>26</v>
      </c>
      <c r="BG31" s="13">
        <f t="shared" si="138"/>
        <v>16.2</v>
      </c>
      <c r="BH31" s="2">
        <f t="shared" si="109"/>
        <v>25</v>
      </c>
      <c r="BI31" s="3">
        <f t="shared" si="139"/>
        <v>15.2</v>
      </c>
      <c r="BJ31" s="17">
        <f t="shared" si="110"/>
        <v>24</v>
      </c>
      <c r="BK31" s="13">
        <f t="shared" si="140"/>
        <v>14.2</v>
      </c>
      <c r="BL31" s="2">
        <f t="shared" si="111"/>
        <v>23</v>
      </c>
      <c r="BM31" s="3">
        <f t="shared" si="141"/>
        <v>13.2</v>
      </c>
      <c r="BN31" s="2">
        <f t="shared" si="142"/>
        <v>22</v>
      </c>
      <c r="BO31" s="3">
        <f t="shared" si="143"/>
        <v>12.2</v>
      </c>
      <c r="BP31" s="2">
        <f t="shared" si="144"/>
        <v>21</v>
      </c>
      <c r="BQ31" s="3">
        <f t="shared" si="145"/>
        <v>11.2</v>
      </c>
      <c r="BR31" s="2">
        <f t="shared" si="146"/>
        <v>20</v>
      </c>
      <c r="BS31" s="3">
        <f t="shared" si="147"/>
        <v>10.199999999999999</v>
      </c>
      <c r="BT31" s="2">
        <f t="shared" si="148"/>
        <v>19</v>
      </c>
      <c r="BU31" s="3">
        <f t="shared" si="149"/>
        <v>9.1999999999999993</v>
      </c>
      <c r="BV31" s="2">
        <f t="shared" si="150"/>
        <v>18</v>
      </c>
      <c r="BW31" s="3">
        <f t="shared" si="151"/>
        <v>8.1999999999999993</v>
      </c>
      <c r="BX31" s="2">
        <f t="shared" si="152"/>
        <v>17</v>
      </c>
      <c r="BY31" s="3">
        <f t="shared" si="153"/>
        <v>7.1999999999999993</v>
      </c>
      <c r="BZ31" s="2">
        <f t="shared" si="154"/>
        <v>16</v>
      </c>
      <c r="CA31" s="3">
        <f t="shared" si="155"/>
        <v>6.1999999999999993</v>
      </c>
      <c r="CB31" s="2">
        <f t="shared" si="156"/>
        <v>15</v>
      </c>
      <c r="CC31" s="3">
        <f t="shared" si="157"/>
        <v>2.8000000000000007</v>
      </c>
      <c r="CD31" s="2">
        <f>D10-39</f>
        <v>14</v>
      </c>
      <c r="CE31" s="3">
        <f>CD31-B10</f>
        <v>4.1999999999999993</v>
      </c>
      <c r="CF31" s="2">
        <f t="shared" si="158"/>
        <v>13</v>
      </c>
      <c r="CG31" s="3">
        <f t="shared" si="159"/>
        <v>3.1999999999999993</v>
      </c>
    </row>
    <row r="32" spans="1:85" x14ac:dyDescent="0.25">
      <c r="C32" s="26"/>
      <c r="F32" s="2">
        <f t="shared" si="82"/>
        <v>53</v>
      </c>
      <c r="G32" s="13">
        <f t="shared" si="112"/>
        <v>44.2</v>
      </c>
      <c r="H32" s="2">
        <f t="shared" si="83"/>
        <v>52</v>
      </c>
      <c r="I32" s="3">
        <f t="shared" si="113"/>
        <v>43.2</v>
      </c>
      <c r="J32" s="17">
        <f t="shared" si="84"/>
        <v>51</v>
      </c>
      <c r="K32" s="13">
        <f t="shared" si="114"/>
        <v>42.2</v>
      </c>
      <c r="L32" s="2">
        <f t="shared" si="85"/>
        <v>50</v>
      </c>
      <c r="M32" s="3">
        <f t="shared" si="115"/>
        <v>41.2</v>
      </c>
      <c r="N32" s="17">
        <f t="shared" si="86"/>
        <v>49</v>
      </c>
      <c r="O32" s="13">
        <f t="shared" si="116"/>
        <v>40.200000000000003</v>
      </c>
      <c r="P32" s="2">
        <f t="shared" si="87"/>
        <v>48</v>
      </c>
      <c r="Q32" s="3">
        <f t="shared" si="117"/>
        <v>39.200000000000003</v>
      </c>
      <c r="R32" s="17">
        <f t="shared" si="88"/>
        <v>47</v>
      </c>
      <c r="S32" s="13">
        <f t="shared" si="118"/>
        <v>38.200000000000003</v>
      </c>
      <c r="T32" s="2">
        <f t="shared" si="89"/>
        <v>46</v>
      </c>
      <c r="U32" s="3">
        <f t="shared" si="119"/>
        <v>37.200000000000003</v>
      </c>
      <c r="V32" s="17">
        <f t="shared" si="90"/>
        <v>45</v>
      </c>
      <c r="W32" s="13">
        <f t="shared" si="120"/>
        <v>36.200000000000003</v>
      </c>
      <c r="X32" s="2">
        <f t="shared" si="91"/>
        <v>44</v>
      </c>
      <c r="Y32" s="3">
        <f t="shared" si="121"/>
        <v>35.200000000000003</v>
      </c>
      <c r="Z32" s="17">
        <f t="shared" si="92"/>
        <v>43</v>
      </c>
      <c r="AA32" s="13">
        <f t="shared" si="122"/>
        <v>34.200000000000003</v>
      </c>
      <c r="AB32" s="2">
        <f t="shared" si="93"/>
        <v>42</v>
      </c>
      <c r="AC32" s="3">
        <f>AB32-B11</f>
        <v>33.200000000000003</v>
      </c>
      <c r="AD32" s="17">
        <f t="shared" si="94"/>
        <v>41</v>
      </c>
      <c r="AE32" s="13">
        <f t="shared" si="124"/>
        <v>32.200000000000003</v>
      </c>
      <c r="AF32" s="2">
        <f t="shared" si="95"/>
        <v>40</v>
      </c>
      <c r="AG32" s="3">
        <f>AF32-B11</f>
        <v>31.2</v>
      </c>
      <c r="AH32" s="17">
        <f t="shared" si="96"/>
        <v>39</v>
      </c>
      <c r="AI32" s="13">
        <f t="shared" si="126"/>
        <v>30.2</v>
      </c>
      <c r="AJ32" s="2">
        <f t="shared" si="97"/>
        <v>38</v>
      </c>
      <c r="AK32" s="3">
        <f>AJ32-B11</f>
        <v>29.2</v>
      </c>
      <c r="AL32" s="17">
        <f t="shared" si="98"/>
        <v>37</v>
      </c>
      <c r="AM32" s="13">
        <f t="shared" si="128"/>
        <v>28.2</v>
      </c>
      <c r="AN32" s="2">
        <f t="shared" si="99"/>
        <v>36</v>
      </c>
      <c r="AO32" s="3">
        <f t="shared" si="129"/>
        <v>27.2</v>
      </c>
      <c r="AP32" s="17">
        <f t="shared" si="100"/>
        <v>35</v>
      </c>
      <c r="AQ32" s="13">
        <f t="shared" si="130"/>
        <v>26.2</v>
      </c>
      <c r="AR32" s="2">
        <f t="shared" si="101"/>
        <v>34</v>
      </c>
      <c r="AS32" s="3">
        <f>AR32-B11</f>
        <v>25.2</v>
      </c>
      <c r="AT32" s="17">
        <f t="shared" si="102"/>
        <v>33</v>
      </c>
      <c r="AU32" s="13">
        <f t="shared" si="132"/>
        <v>24.2</v>
      </c>
      <c r="AV32" s="2">
        <f t="shared" si="103"/>
        <v>32</v>
      </c>
      <c r="AW32" s="3">
        <f t="shared" si="133"/>
        <v>23.2</v>
      </c>
      <c r="AX32" s="17">
        <f t="shared" si="104"/>
        <v>31</v>
      </c>
      <c r="AY32" s="13">
        <f t="shared" si="134"/>
        <v>22.2</v>
      </c>
      <c r="AZ32" s="2">
        <f t="shared" si="105"/>
        <v>30</v>
      </c>
      <c r="BA32" s="3">
        <f>AZ32-B11</f>
        <v>21.2</v>
      </c>
      <c r="BB32" s="17">
        <f t="shared" si="106"/>
        <v>29</v>
      </c>
      <c r="BC32" s="13">
        <f t="shared" si="136"/>
        <v>20.2</v>
      </c>
      <c r="BD32" s="2">
        <f t="shared" si="107"/>
        <v>28</v>
      </c>
      <c r="BE32" s="3">
        <f t="shared" si="137"/>
        <v>19.2</v>
      </c>
      <c r="BF32" s="17">
        <f t="shared" si="108"/>
        <v>27</v>
      </c>
      <c r="BG32" s="13">
        <f t="shared" si="138"/>
        <v>18.2</v>
      </c>
      <c r="BH32" s="2">
        <f t="shared" si="109"/>
        <v>26</v>
      </c>
      <c r="BI32" s="3">
        <f t="shared" si="139"/>
        <v>17.2</v>
      </c>
      <c r="BJ32" s="17">
        <f t="shared" si="110"/>
        <v>25</v>
      </c>
      <c r="BK32" s="13">
        <f t="shared" si="140"/>
        <v>16.2</v>
      </c>
      <c r="BL32" s="2">
        <f t="shared" si="111"/>
        <v>24</v>
      </c>
      <c r="BM32" s="3">
        <f t="shared" si="141"/>
        <v>15.2</v>
      </c>
      <c r="BN32" s="2">
        <f t="shared" si="142"/>
        <v>23</v>
      </c>
      <c r="BO32" s="3">
        <f t="shared" si="143"/>
        <v>14.2</v>
      </c>
      <c r="BP32" s="2">
        <f t="shared" si="144"/>
        <v>22</v>
      </c>
      <c r="BQ32" s="3">
        <f t="shared" si="145"/>
        <v>13.2</v>
      </c>
      <c r="BR32" s="2">
        <f t="shared" si="146"/>
        <v>21</v>
      </c>
      <c r="BS32" s="3">
        <f t="shared" si="147"/>
        <v>12.2</v>
      </c>
      <c r="BT32" s="2">
        <f t="shared" si="148"/>
        <v>20</v>
      </c>
      <c r="BU32" s="3">
        <f t="shared" si="149"/>
        <v>11.2</v>
      </c>
      <c r="BV32" s="2">
        <f t="shared" si="150"/>
        <v>19</v>
      </c>
      <c r="BW32" s="3">
        <f t="shared" si="151"/>
        <v>10.199999999999999</v>
      </c>
      <c r="BX32" s="2">
        <f t="shared" si="152"/>
        <v>18</v>
      </c>
      <c r="BY32" s="3">
        <f t="shared" si="153"/>
        <v>9.1999999999999993</v>
      </c>
      <c r="BZ32" s="2">
        <f t="shared" si="154"/>
        <v>17</v>
      </c>
      <c r="CA32" s="3">
        <f t="shared" si="155"/>
        <v>8.1999999999999993</v>
      </c>
      <c r="CB32" s="2">
        <f t="shared" si="156"/>
        <v>16</v>
      </c>
      <c r="CC32" s="3">
        <f t="shared" si="157"/>
        <v>6.1999999999999993</v>
      </c>
      <c r="CD32" s="2">
        <f>D11-39</f>
        <v>15</v>
      </c>
      <c r="CE32" s="3">
        <f>CD32-B11</f>
        <v>6.1999999999999993</v>
      </c>
      <c r="CF32" s="2">
        <f t="shared" si="158"/>
        <v>14</v>
      </c>
      <c r="CG32" s="3">
        <f t="shared" si="159"/>
        <v>5.1999999999999993</v>
      </c>
    </row>
    <row r="33" spans="3:85" x14ac:dyDescent="0.25">
      <c r="C33" s="26"/>
      <c r="F33" s="2">
        <f t="shared" si="82"/>
        <v>54</v>
      </c>
      <c r="G33" s="13">
        <f t="shared" si="112"/>
        <v>41.2</v>
      </c>
      <c r="H33" s="2">
        <f t="shared" si="83"/>
        <v>53</v>
      </c>
      <c r="I33" s="3">
        <f t="shared" si="113"/>
        <v>40.200000000000003</v>
      </c>
      <c r="J33" s="17">
        <f t="shared" si="84"/>
        <v>52</v>
      </c>
      <c r="K33" s="13">
        <f t="shared" si="114"/>
        <v>39.200000000000003</v>
      </c>
      <c r="L33" s="2">
        <f t="shared" si="85"/>
        <v>51</v>
      </c>
      <c r="M33" s="3">
        <f t="shared" si="115"/>
        <v>38.200000000000003</v>
      </c>
      <c r="N33" s="17">
        <f t="shared" si="86"/>
        <v>50</v>
      </c>
      <c r="O33" s="13">
        <f t="shared" si="116"/>
        <v>37.200000000000003</v>
      </c>
      <c r="P33" s="2">
        <f t="shared" si="87"/>
        <v>49</v>
      </c>
      <c r="Q33" s="3">
        <f t="shared" si="117"/>
        <v>36.200000000000003</v>
      </c>
      <c r="R33" s="17">
        <f t="shared" si="88"/>
        <v>48</v>
      </c>
      <c r="S33" s="13">
        <f t="shared" si="118"/>
        <v>35.200000000000003</v>
      </c>
      <c r="T33" s="2">
        <f t="shared" si="89"/>
        <v>47</v>
      </c>
      <c r="U33" s="3">
        <f t="shared" si="119"/>
        <v>34.200000000000003</v>
      </c>
      <c r="V33" s="17">
        <f t="shared" si="90"/>
        <v>46</v>
      </c>
      <c r="W33" s="13">
        <f t="shared" si="120"/>
        <v>33.200000000000003</v>
      </c>
      <c r="X33" s="2">
        <f t="shared" si="91"/>
        <v>45</v>
      </c>
      <c r="Y33" s="3">
        <f t="shared" si="121"/>
        <v>32.200000000000003</v>
      </c>
      <c r="Z33" s="17">
        <f t="shared" si="92"/>
        <v>44</v>
      </c>
      <c r="AA33" s="13">
        <f t="shared" si="122"/>
        <v>31.2</v>
      </c>
      <c r="AB33" s="2">
        <f t="shared" si="93"/>
        <v>43</v>
      </c>
      <c r="AC33" s="3">
        <f t="shared" ref="AC33:AC37" si="160">AB33-B12</f>
        <v>30.2</v>
      </c>
      <c r="AD33" s="17">
        <f t="shared" si="94"/>
        <v>42</v>
      </c>
      <c r="AE33" s="13">
        <f t="shared" ref="AE33:AE37" si="161">AD33-B12</f>
        <v>29.2</v>
      </c>
      <c r="AF33" s="2">
        <f t="shared" si="95"/>
        <v>41</v>
      </c>
      <c r="AG33" s="3">
        <f t="shared" ref="AG33:AG37" si="162">AF33-B12</f>
        <v>28.2</v>
      </c>
      <c r="AH33" s="17">
        <f t="shared" si="96"/>
        <v>40</v>
      </c>
      <c r="AI33" s="13">
        <f t="shared" ref="AI33:AI37" si="163">AH33-B12</f>
        <v>27.2</v>
      </c>
      <c r="AJ33" s="2">
        <f t="shared" si="97"/>
        <v>39</v>
      </c>
      <c r="AK33" s="3">
        <f t="shared" si="127"/>
        <v>26.2</v>
      </c>
      <c r="AL33" s="17">
        <f t="shared" si="98"/>
        <v>38</v>
      </c>
      <c r="AM33" s="13">
        <f t="shared" si="128"/>
        <v>25.2</v>
      </c>
      <c r="AN33" s="2">
        <f t="shared" si="99"/>
        <v>37</v>
      </c>
      <c r="AO33" s="3">
        <f t="shared" ref="AO33:AO37" si="164">AN33-B12</f>
        <v>24.2</v>
      </c>
      <c r="AP33" s="17">
        <f t="shared" si="100"/>
        <v>36</v>
      </c>
      <c r="AQ33" s="13">
        <f t="shared" ref="AQ33:AQ37" si="165">AP33-B12</f>
        <v>23.2</v>
      </c>
      <c r="AR33" s="2">
        <f t="shared" si="101"/>
        <v>35</v>
      </c>
      <c r="AS33" s="3">
        <f t="shared" ref="AS33:AS37" si="166">AR33-B12</f>
        <v>22.2</v>
      </c>
      <c r="AT33" s="17">
        <f t="shared" si="102"/>
        <v>34</v>
      </c>
      <c r="AU33" s="13">
        <f t="shared" ref="AU33:AU37" si="167">AT33-B12</f>
        <v>21.2</v>
      </c>
      <c r="AV33" s="2">
        <f t="shared" si="103"/>
        <v>33</v>
      </c>
      <c r="AW33" s="3">
        <f t="shared" ref="AW33:AW37" si="168">AV33-B12</f>
        <v>20.2</v>
      </c>
      <c r="AX33" s="17">
        <f t="shared" si="104"/>
        <v>32</v>
      </c>
      <c r="AY33" s="13">
        <f t="shared" ref="AY33:AY37" si="169">AX33-B12</f>
        <v>19.2</v>
      </c>
      <c r="AZ33" s="2">
        <f t="shared" si="105"/>
        <v>31</v>
      </c>
      <c r="BA33" s="3">
        <f t="shared" ref="BA33:BA37" si="170">AZ33-B12</f>
        <v>18.2</v>
      </c>
      <c r="BB33" s="17">
        <f t="shared" si="106"/>
        <v>30</v>
      </c>
      <c r="BC33" s="13">
        <f t="shared" si="136"/>
        <v>17.2</v>
      </c>
      <c r="BD33" s="2">
        <f t="shared" si="107"/>
        <v>29</v>
      </c>
      <c r="BE33" s="3">
        <f t="shared" si="137"/>
        <v>16.2</v>
      </c>
      <c r="BF33" s="17">
        <f t="shared" si="108"/>
        <v>28</v>
      </c>
      <c r="BG33" s="13">
        <f t="shared" ref="BG33:BG37" si="171">BF33-B12</f>
        <v>15.2</v>
      </c>
      <c r="BH33" s="2">
        <f t="shared" si="109"/>
        <v>27</v>
      </c>
      <c r="BI33" s="3">
        <f t="shared" ref="BI33:BI37" si="172">BH33-B12</f>
        <v>14.2</v>
      </c>
      <c r="BJ33" s="17">
        <f t="shared" si="110"/>
        <v>26</v>
      </c>
      <c r="BK33" s="13">
        <f t="shared" si="140"/>
        <v>13.2</v>
      </c>
      <c r="BL33" s="2">
        <f t="shared" si="111"/>
        <v>25</v>
      </c>
      <c r="BM33" s="3">
        <f t="shared" si="141"/>
        <v>12.2</v>
      </c>
      <c r="BN33" s="2">
        <f t="shared" si="142"/>
        <v>24</v>
      </c>
      <c r="BO33" s="3">
        <f t="shared" si="143"/>
        <v>11.2</v>
      </c>
      <c r="BP33" s="2">
        <f t="shared" si="144"/>
        <v>23</v>
      </c>
      <c r="BQ33" s="3">
        <f t="shared" si="145"/>
        <v>10.199999999999999</v>
      </c>
      <c r="BR33" s="2">
        <f t="shared" si="146"/>
        <v>22</v>
      </c>
      <c r="BS33" s="3">
        <f t="shared" si="147"/>
        <v>9.1999999999999993</v>
      </c>
      <c r="BT33" s="2">
        <f t="shared" si="148"/>
        <v>21</v>
      </c>
      <c r="BU33" s="3">
        <f t="shared" si="149"/>
        <v>8.1999999999999993</v>
      </c>
      <c r="BV33" s="2">
        <f t="shared" si="150"/>
        <v>20</v>
      </c>
      <c r="BW33" s="3">
        <f t="shared" si="151"/>
        <v>7.1999999999999993</v>
      </c>
      <c r="BX33" s="2">
        <f t="shared" si="152"/>
        <v>19</v>
      </c>
      <c r="BY33" s="3">
        <f t="shared" si="153"/>
        <v>6.1999999999999993</v>
      </c>
      <c r="BZ33" s="2">
        <f t="shared" si="154"/>
        <v>18</v>
      </c>
      <c r="CA33" s="3">
        <f t="shared" si="155"/>
        <v>5.1999999999999993</v>
      </c>
      <c r="CB33" s="2">
        <f t="shared" si="156"/>
        <v>17</v>
      </c>
      <c r="CC33" s="3">
        <f t="shared" si="157"/>
        <v>8.1999999999999993</v>
      </c>
      <c r="CD33" s="2">
        <f>D12-39</f>
        <v>16</v>
      </c>
      <c r="CE33" s="3">
        <f>CD33-B12</f>
        <v>3.1999999999999993</v>
      </c>
      <c r="CF33" s="2">
        <f t="shared" si="158"/>
        <v>15</v>
      </c>
      <c r="CG33" s="3">
        <f t="shared" si="159"/>
        <v>2.1999999999999993</v>
      </c>
    </row>
    <row r="34" spans="3:85" x14ac:dyDescent="0.25">
      <c r="C34" s="26"/>
      <c r="F34" s="2">
        <f t="shared" si="82"/>
        <v>55</v>
      </c>
      <c r="G34" s="13">
        <f t="shared" si="112"/>
        <v>42.3</v>
      </c>
      <c r="H34" s="2">
        <f t="shared" si="83"/>
        <v>54</v>
      </c>
      <c r="I34" s="3">
        <f t="shared" si="113"/>
        <v>41.3</v>
      </c>
      <c r="J34" s="17">
        <f t="shared" si="84"/>
        <v>53</v>
      </c>
      <c r="K34" s="13">
        <f t="shared" si="114"/>
        <v>40.299999999999997</v>
      </c>
      <c r="L34" s="2">
        <f t="shared" si="85"/>
        <v>52</v>
      </c>
      <c r="M34" s="3">
        <f t="shared" si="115"/>
        <v>39.299999999999997</v>
      </c>
      <c r="N34" s="17">
        <f t="shared" si="86"/>
        <v>51</v>
      </c>
      <c r="O34" s="13">
        <f t="shared" si="116"/>
        <v>38.299999999999997</v>
      </c>
      <c r="P34" s="2">
        <f t="shared" si="87"/>
        <v>50</v>
      </c>
      <c r="Q34" s="3">
        <f t="shared" si="117"/>
        <v>37.299999999999997</v>
      </c>
      <c r="R34" s="17">
        <f t="shared" si="88"/>
        <v>49</v>
      </c>
      <c r="S34" s="13">
        <f t="shared" si="118"/>
        <v>36.299999999999997</v>
      </c>
      <c r="T34" s="2">
        <f t="shared" si="89"/>
        <v>48</v>
      </c>
      <c r="U34" s="3">
        <f t="shared" si="119"/>
        <v>35.299999999999997</v>
      </c>
      <c r="V34" s="17">
        <f t="shared" si="90"/>
        <v>47</v>
      </c>
      <c r="W34" s="13">
        <f t="shared" si="120"/>
        <v>34.299999999999997</v>
      </c>
      <c r="X34" s="2">
        <f t="shared" si="91"/>
        <v>46</v>
      </c>
      <c r="Y34" s="3">
        <f t="shared" si="121"/>
        <v>33.299999999999997</v>
      </c>
      <c r="Z34" s="17">
        <f t="shared" si="92"/>
        <v>45</v>
      </c>
      <c r="AA34" s="13">
        <f t="shared" ref="AA34:AA37" si="173">Z34-B13</f>
        <v>32.299999999999997</v>
      </c>
      <c r="AB34" s="2">
        <f t="shared" si="93"/>
        <v>44</v>
      </c>
      <c r="AC34" s="3">
        <f t="shared" si="160"/>
        <v>31.3</v>
      </c>
      <c r="AD34" s="17">
        <f t="shared" si="94"/>
        <v>43</v>
      </c>
      <c r="AE34" s="13">
        <f t="shared" si="161"/>
        <v>30.3</v>
      </c>
      <c r="AF34" s="2">
        <f t="shared" si="95"/>
        <v>42</v>
      </c>
      <c r="AG34" s="3">
        <f t="shared" si="162"/>
        <v>29.3</v>
      </c>
      <c r="AH34" s="17">
        <f t="shared" si="96"/>
        <v>41</v>
      </c>
      <c r="AI34" s="13">
        <f t="shared" si="163"/>
        <v>28.3</v>
      </c>
      <c r="AJ34" s="2">
        <f t="shared" si="97"/>
        <v>40</v>
      </c>
      <c r="AK34" s="3">
        <f t="shared" ref="AK34:AK37" si="174">AJ34-B13</f>
        <v>27.3</v>
      </c>
      <c r="AL34" s="17">
        <f t="shared" si="98"/>
        <v>39</v>
      </c>
      <c r="AM34" s="13">
        <f t="shared" ref="AM34:AM37" si="175">AL34-B13</f>
        <v>26.3</v>
      </c>
      <c r="AN34" s="2">
        <f t="shared" si="99"/>
        <v>38</v>
      </c>
      <c r="AO34" s="3">
        <f t="shared" si="164"/>
        <v>25.3</v>
      </c>
      <c r="AP34" s="17">
        <f t="shared" si="100"/>
        <v>37</v>
      </c>
      <c r="AQ34" s="13">
        <f t="shared" si="165"/>
        <v>24.3</v>
      </c>
      <c r="AR34" s="2">
        <f t="shared" si="101"/>
        <v>36</v>
      </c>
      <c r="AS34" s="3">
        <f t="shared" si="166"/>
        <v>23.3</v>
      </c>
      <c r="AT34" s="17">
        <f t="shared" si="102"/>
        <v>35</v>
      </c>
      <c r="AU34" s="13">
        <f t="shared" si="167"/>
        <v>22.3</v>
      </c>
      <c r="AV34" s="2">
        <f t="shared" si="103"/>
        <v>34</v>
      </c>
      <c r="AW34" s="3">
        <f t="shared" si="168"/>
        <v>21.3</v>
      </c>
      <c r="AX34" s="17">
        <f t="shared" si="104"/>
        <v>33</v>
      </c>
      <c r="AY34" s="13">
        <f t="shared" si="169"/>
        <v>20.3</v>
      </c>
      <c r="AZ34" s="2">
        <f t="shared" si="105"/>
        <v>32</v>
      </c>
      <c r="BA34" s="3">
        <f t="shared" si="170"/>
        <v>19.3</v>
      </c>
      <c r="BB34" s="17">
        <f t="shared" si="106"/>
        <v>31</v>
      </c>
      <c r="BC34" s="13">
        <f t="shared" ref="BC34:BC37" si="176">BB34-B13</f>
        <v>18.3</v>
      </c>
      <c r="BD34" s="2">
        <f t="shared" si="107"/>
        <v>30</v>
      </c>
      <c r="BE34" s="3">
        <f t="shared" ref="BE34:BE37" si="177">BD34-B13</f>
        <v>17.3</v>
      </c>
      <c r="BF34" s="17">
        <f t="shared" si="108"/>
        <v>29</v>
      </c>
      <c r="BG34" s="13">
        <f t="shared" si="171"/>
        <v>16.3</v>
      </c>
      <c r="BH34" s="2">
        <f t="shared" si="109"/>
        <v>28</v>
      </c>
      <c r="BI34" s="3">
        <f t="shared" si="172"/>
        <v>15.3</v>
      </c>
      <c r="BJ34" s="17">
        <f t="shared" si="110"/>
        <v>27</v>
      </c>
      <c r="BK34" s="13">
        <f t="shared" ref="BK34:BK37" si="178">BJ34-B13</f>
        <v>14.3</v>
      </c>
      <c r="BL34" s="2">
        <f t="shared" si="111"/>
        <v>26</v>
      </c>
      <c r="BM34" s="3">
        <f t="shared" ref="BM34:BM37" si="179">BL34-B13</f>
        <v>13.3</v>
      </c>
      <c r="BN34" s="2">
        <f t="shared" si="142"/>
        <v>25</v>
      </c>
      <c r="BO34" s="3">
        <f t="shared" si="143"/>
        <v>12.3</v>
      </c>
      <c r="BP34" s="2">
        <f t="shared" si="144"/>
        <v>24</v>
      </c>
      <c r="BQ34" s="3">
        <f t="shared" si="145"/>
        <v>11.3</v>
      </c>
      <c r="BR34" s="2">
        <f t="shared" si="146"/>
        <v>23</v>
      </c>
      <c r="BS34" s="3">
        <f t="shared" si="147"/>
        <v>10.3</v>
      </c>
      <c r="BT34" s="2">
        <f t="shared" si="148"/>
        <v>22</v>
      </c>
      <c r="BU34" s="3">
        <f t="shared" si="149"/>
        <v>9.3000000000000007</v>
      </c>
      <c r="BV34" s="2">
        <f t="shared" si="150"/>
        <v>21</v>
      </c>
      <c r="BW34" s="3">
        <f t="shared" si="151"/>
        <v>8.3000000000000007</v>
      </c>
      <c r="BX34" s="2">
        <f t="shared" si="152"/>
        <v>20</v>
      </c>
      <c r="BY34" s="3">
        <f t="shared" si="153"/>
        <v>7.3000000000000007</v>
      </c>
      <c r="BZ34" s="2">
        <f t="shared" si="154"/>
        <v>19</v>
      </c>
      <c r="CA34" s="3">
        <f t="shared" si="155"/>
        <v>6.3000000000000007</v>
      </c>
      <c r="CB34" s="2">
        <f t="shared" si="156"/>
        <v>18</v>
      </c>
      <c r="CC34" s="3">
        <f t="shared" si="157"/>
        <v>5.1999999999999993</v>
      </c>
      <c r="CD34" s="2">
        <f>D13-39</f>
        <v>17</v>
      </c>
      <c r="CE34" s="3">
        <f>CD34-B13</f>
        <v>4.3000000000000007</v>
      </c>
      <c r="CF34" s="2">
        <f t="shared" si="158"/>
        <v>16</v>
      </c>
      <c r="CG34" s="3">
        <f t="shared" si="159"/>
        <v>3.3000000000000007</v>
      </c>
    </row>
    <row r="35" spans="3:85" x14ac:dyDescent="0.25">
      <c r="C35" s="26"/>
      <c r="F35" s="2">
        <f t="shared" si="82"/>
        <v>55</v>
      </c>
      <c r="G35" s="13">
        <f t="shared" si="112"/>
        <v>40.799999999999997</v>
      </c>
      <c r="H35" s="2">
        <f t="shared" si="83"/>
        <v>54</v>
      </c>
      <c r="I35" s="3">
        <f t="shared" si="113"/>
        <v>39.799999999999997</v>
      </c>
      <c r="J35" s="17">
        <f t="shared" si="84"/>
        <v>53</v>
      </c>
      <c r="K35" s="13">
        <f t="shared" si="114"/>
        <v>38.799999999999997</v>
      </c>
      <c r="L35" s="2">
        <f t="shared" si="85"/>
        <v>52</v>
      </c>
      <c r="M35" s="3">
        <f t="shared" si="115"/>
        <v>37.799999999999997</v>
      </c>
      <c r="N35" s="17">
        <f t="shared" si="86"/>
        <v>51</v>
      </c>
      <c r="O35" s="13">
        <f t="shared" si="116"/>
        <v>36.799999999999997</v>
      </c>
      <c r="P35" s="2">
        <f t="shared" si="87"/>
        <v>50</v>
      </c>
      <c r="Q35" s="3">
        <f t="shared" si="117"/>
        <v>35.799999999999997</v>
      </c>
      <c r="R35" s="17">
        <f t="shared" si="88"/>
        <v>49</v>
      </c>
      <c r="S35" s="13">
        <f t="shared" si="118"/>
        <v>34.799999999999997</v>
      </c>
      <c r="T35" s="2">
        <f t="shared" si="89"/>
        <v>48</v>
      </c>
      <c r="U35" s="3">
        <f t="shared" si="119"/>
        <v>33.799999999999997</v>
      </c>
      <c r="V35" s="17">
        <f t="shared" si="90"/>
        <v>47</v>
      </c>
      <c r="W35" s="13">
        <f t="shared" si="120"/>
        <v>32.799999999999997</v>
      </c>
      <c r="X35" s="2">
        <f t="shared" si="91"/>
        <v>46</v>
      </c>
      <c r="Y35" s="3">
        <f t="shared" si="121"/>
        <v>31.8</v>
      </c>
      <c r="Z35" s="17">
        <f t="shared" si="92"/>
        <v>45</v>
      </c>
      <c r="AA35" s="13">
        <f t="shared" si="173"/>
        <v>30.8</v>
      </c>
      <c r="AB35" s="2">
        <f t="shared" si="93"/>
        <v>44</v>
      </c>
      <c r="AC35" s="3">
        <f t="shared" si="160"/>
        <v>29.8</v>
      </c>
      <c r="AD35" s="17">
        <f t="shared" si="94"/>
        <v>43</v>
      </c>
      <c r="AE35" s="13">
        <f t="shared" si="161"/>
        <v>28.8</v>
      </c>
      <c r="AF35" s="2">
        <f t="shared" si="95"/>
        <v>42</v>
      </c>
      <c r="AG35" s="3">
        <f t="shared" si="162"/>
        <v>27.8</v>
      </c>
      <c r="AH35" s="17">
        <f t="shared" si="96"/>
        <v>41</v>
      </c>
      <c r="AI35" s="13">
        <f t="shared" si="163"/>
        <v>26.8</v>
      </c>
      <c r="AJ35" s="2">
        <f t="shared" si="97"/>
        <v>40</v>
      </c>
      <c r="AK35" s="3">
        <f t="shared" si="174"/>
        <v>25.8</v>
      </c>
      <c r="AL35" s="17">
        <f t="shared" si="98"/>
        <v>39</v>
      </c>
      <c r="AM35" s="13">
        <f t="shared" si="175"/>
        <v>24.8</v>
      </c>
      <c r="AN35" s="2">
        <f t="shared" si="99"/>
        <v>38</v>
      </c>
      <c r="AO35" s="3">
        <f t="shared" si="164"/>
        <v>23.8</v>
      </c>
      <c r="AP35" s="17">
        <f t="shared" si="100"/>
        <v>37</v>
      </c>
      <c r="AQ35" s="13">
        <f t="shared" si="165"/>
        <v>22.8</v>
      </c>
      <c r="AR35" s="2">
        <f t="shared" si="101"/>
        <v>36</v>
      </c>
      <c r="AS35" s="3">
        <f t="shared" si="166"/>
        <v>21.8</v>
      </c>
      <c r="AT35" s="17">
        <f t="shared" si="102"/>
        <v>35</v>
      </c>
      <c r="AU35" s="13">
        <f t="shared" si="167"/>
        <v>20.8</v>
      </c>
      <c r="AV35" s="2">
        <f t="shared" si="103"/>
        <v>34</v>
      </c>
      <c r="AW35" s="3">
        <f t="shared" si="168"/>
        <v>19.8</v>
      </c>
      <c r="AX35" s="17">
        <f t="shared" si="104"/>
        <v>33</v>
      </c>
      <c r="AY35" s="13">
        <f t="shared" si="169"/>
        <v>18.8</v>
      </c>
      <c r="AZ35" s="2">
        <f t="shared" si="105"/>
        <v>32</v>
      </c>
      <c r="BA35" s="3">
        <f t="shared" si="170"/>
        <v>17.8</v>
      </c>
      <c r="BB35" s="17">
        <f t="shared" si="106"/>
        <v>31</v>
      </c>
      <c r="BC35" s="13">
        <f t="shared" si="176"/>
        <v>16.8</v>
      </c>
      <c r="BD35" s="2">
        <f t="shared" si="107"/>
        <v>30</v>
      </c>
      <c r="BE35" s="3">
        <f t="shared" si="177"/>
        <v>15.8</v>
      </c>
      <c r="BF35" s="17">
        <f t="shared" si="108"/>
        <v>29</v>
      </c>
      <c r="BG35" s="13">
        <f t="shared" si="171"/>
        <v>14.8</v>
      </c>
      <c r="BH35" s="2">
        <f t="shared" si="109"/>
        <v>28</v>
      </c>
      <c r="BI35" s="3">
        <f t="shared" si="172"/>
        <v>13.8</v>
      </c>
      <c r="BJ35" s="17">
        <f t="shared" si="110"/>
        <v>27</v>
      </c>
      <c r="BK35" s="13">
        <f t="shared" si="178"/>
        <v>12.8</v>
      </c>
      <c r="BL35" s="2">
        <f t="shared" si="111"/>
        <v>26</v>
      </c>
      <c r="BM35" s="3">
        <f t="shared" si="179"/>
        <v>11.8</v>
      </c>
      <c r="BN35" s="2">
        <f t="shared" si="142"/>
        <v>25</v>
      </c>
      <c r="BO35" s="3">
        <f t="shared" si="143"/>
        <v>10.8</v>
      </c>
      <c r="BP35" s="2">
        <f t="shared" si="144"/>
        <v>24</v>
      </c>
      <c r="BQ35" s="3">
        <f t="shared" si="145"/>
        <v>9.8000000000000007</v>
      </c>
      <c r="BR35" s="2">
        <f t="shared" si="146"/>
        <v>23</v>
      </c>
      <c r="BS35" s="3">
        <f t="shared" si="147"/>
        <v>8.8000000000000007</v>
      </c>
      <c r="BT35" s="2">
        <f t="shared" si="148"/>
        <v>22</v>
      </c>
      <c r="BU35" s="3">
        <f t="shared" si="149"/>
        <v>7.8000000000000007</v>
      </c>
      <c r="BV35" s="2">
        <f t="shared" si="150"/>
        <v>21</v>
      </c>
      <c r="BW35" s="3">
        <f t="shared" si="151"/>
        <v>6.8000000000000007</v>
      </c>
      <c r="BX35" s="2">
        <f t="shared" si="152"/>
        <v>20</v>
      </c>
      <c r="BY35" s="3">
        <f t="shared" si="153"/>
        <v>5.8000000000000007</v>
      </c>
      <c r="BZ35" s="2">
        <f t="shared" si="154"/>
        <v>19</v>
      </c>
      <c r="CA35" s="3">
        <f t="shared" si="155"/>
        <v>4.8000000000000007</v>
      </c>
      <c r="CB35" s="2">
        <f t="shared" si="156"/>
        <v>18</v>
      </c>
      <c r="CC35" s="3">
        <f t="shared" si="157"/>
        <v>5.3000000000000007</v>
      </c>
      <c r="CD35" s="2">
        <f>D14-39</f>
        <v>17</v>
      </c>
      <c r="CE35" s="3">
        <f>CD35-B14</f>
        <v>2.8000000000000007</v>
      </c>
      <c r="CF35" s="2">
        <f t="shared" si="158"/>
        <v>16</v>
      </c>
      <c r="CG35" s="3">
        <f t="shared" si="159"/>
        <v>1.8000000000000007</v>
      </c>
    </row>
    <row r="36" spans="3:85" x14ac:dyDescent="0.25">
      <c r="C36" s="26"/>
      <c r="F36" s="2">
        <f t="shared" si="82"/>
        <v>55</v>
      </c>
      <c r="G36" s="13">
        <f t="shared" si="112"/>
        <v>37.1</v>
      </c>
      <c r="H36" s="2">
        <f t="shared" si="83"/>
        <v>54</v>
      </c>
      <c r="I36" s="3">
        <f t="shared" si="113"/>
        <v>36.1</v>
      </c>
      <c r="J36" s="17">
        <f t="shared" si="84"/>
        <v>53</v>
      </c>
      <c r="K36" s="13">
        <f t="shared" si="114"/>
        <v>35.1</v>
      </c>
      <c r="L36" s="2">
        <f t="shared" si="85"/>
        <v>52</v>
      </c>
      <c r="M36" s="3">
        <f t="shared" si="115"/>
        <v>34.1</v>
      </c>
      <c r="N36" s="17">
        <f t="shared" si="86"/>
        <v>51</v>
      </c>
      <c r="O36" s="13">
        <f t="shared" si="116"/>
        <v>33.1</v>
      </c>
      <c r="P36" s="2">
        <f t="shared" si="87"/>
        <v>50</v>
      </c>
      <c r="Q36" s="3">
        <f t="shared" si="117"/>
        <v>32.1</v>
      </c>
      <c r="R36" s="17">
        <f t="shared" si="88"/>
        <v>49</v>
      </c>
      <c r="S36" s="13">
        <f t="shared" si="118"/>
        <v>31.1</v>
      </c>
      <c r="T36" s="2">
        <f t="shared" si="89"/>
        <v>48</v>
      </c>
      <c r="U36" s="3">
        <f t="shared" si="119"/>
        <v>30.1</v>
      </c>
      <c r="V36" s="17">
        <f t="shared" si="90"/>
        <v>47</v>
      </c>
      <c r="W36" s="13">
        <f t="shared" si="120"/>
        <v>29.1</v>
      </c>
      <c r="X36" s="2">
        <f t="shared" si="91"/>
        <v>46</v>
      </c>
      <c r="Y36" s="3">
        <f t="shared" si="121"/>
        <v>28.1</v>
      </c>
      <c r="Z36" s="17">
        <f t="shared" si="92"/>
        <v>45</v>
      </c>
      <c r="AA36" s="13">
        <f t="shared" si="173"/>
        <v>27.1</v>
      </c>
      <c r="AB36" s="2">
        <f t="shared" si="93"/>
        <v>44</v>
      </c>
      <c r="AC36" s="3">
        <f t="shared" si="160"/>
        <v>26.1</v>
      </c>
      <c r="AD36" s="17">
        <f t="shared" si="94"/>
        <v>43</v>
      </c>
      <c r="AE36" s="13">
        <f t="shared" si="161"/>
        <v>25.1</v>
      </c>
      <c r="AF36" s="2">
        <f t="shared" si="95"/>
        <v>42</v>
      </c>
      <c r="AG36" s="3">
        <f t="shared" si="162"/>
        <v>24.1</v>
      </c>
      <c r="AH36" s="17">
        <f t="shared" si="96"/>
        <v>41</v>
      </c>
      <c r="AI36" s="13">
        <f t="shared" si="163"/>
        <v>23.1</v>
      </c>
      <c r="AJ36" s="2">
        <f t="shared" si="97"/>
        <v>40</v>
      </c>
      <c r="AK36" s="3">
        <f t="shared" si="174"/>
        <v>22.1</v>
      </c>
      <c r="AL36" s="17">
        <f t="shared" si="98"/>
        <v>39</v>
      </c>
      <c r="AM36" s="13">
        <f t="shared" si="175"/>
        <v>21.1</v>
      </c>
      <c r="AN36" s="2">
        <f t="shared" si="99"/>
        <v>38</v>
      </c>
      <c r="AO36" s="3">
        <f t="shared" si="164"/>
        <v>20.100000000000001</v>
      </c>
      <c r="AP36" s="17">
        <f t="shared" si="100"/>
        <v>37</v>
      </c>
      <c r="AQ36" s="13">
        <f t="shared" si="165"/>
        <v>19.100000000000001</v>
      </c>
      <c r="AR36" s="2">
        <f t="shared" si="101"/>
        <v>36</v>
      </c>
      <c r="AS36" s="3">
        <f t="shared" si="166"/>
        <v>18.100000000000001</v>
      </c>
      <c r="AT36" s="17">
        <f t="shared" si="102"/>
        <v>35</v>
      </c>
      <c r="AU36" s="13">
        <f t="shared" si="167"/>
        <v>17.100000000000001</v>
      </c>
      <c r="AV36" s="2">
        <f t="shared" si="103"/>
        <v>34</v>
      </c>
      <c r="AW36" s="3">
        <f t="shared" si="168"/>
        <v>16.100000000000001</v>
      </c>
      <c r="AX36" s="17">
        <f t="shared" si="104"/>
        <v>33</v>
      </c>
      <c r="AY36" s="13">
        <f t="shared" si="169"/>
        <v>15.100000000000001</v>
      </c>
      <c r="AZ36" s="2">
        <f t="shared" si="105"/>
        <v>32</v>
      </c>
      <c r="BA36" s="3">
        <f t="shared" si="170"/>
        <v>14.100000000000001</v>
      </c>
      <c r="BB36" s="17">
        <f t="shared" si="106"/>
        <v>31</v>
      </c>
      <c r="BC36" s="13">
        <f t="shared" si="176"/>
        <v>13.100000000000001</v>
      </c>
      <c r="BD36" s="2">
        <f t="shared" si="107"/>
        <v>30</v>
      </c>
      <c r="BE36" s="3">
        <f t="shared" si="177"/>
        <v>12.100000000000001</v>
      </c>
      <c r="BF36" s="17">
        <f t="shared" si="108"/>
        <v>29</v>
      </c>
      <c r="BG36" s="13">
        <f t="shared" si="171"/>
        <v>11.100000000000001</v>
      </c>
      <c r="BH36" s="2">
        <f t="shared" si="109"/>
        <v>28</v>
      </c>
      <c r="BI36" s="3">
        <f t="shared" si="172"/>
        <v>10.100000000000001</v>
      </c>
      <c r="BJ36" s="17">
        <f t="shared" si="110"/>
        <v>27</v>
      </c>
      <c r="BK36" s="13">
        <f t="shared" si="178"/>
        <v>9.1000000000000014</v>
      </c>
      <c r="BL36" s="2">
        <f t="shared" si="111"/>
        <v>26</v>
      </c>
      <c r="BM36" s="3">
        <f t="shared" si="179"/>
        <v>8.1000000000000014</v>
      </c>
      <c r="BN36" s="2">
        <f t="shared" si="142"/>
        <v>25</v>
      </c>
      <c r="BO36" s="3">
        <f t="shared" si="143"/>
        <v>7.1000000000000014</v>
      </c>
      <c r="BP36" s="2">
        <f t="shared" si="144"/>
        <v>24</v>
      </c>
      <c r="BQ36" s="3">
        <f t="shared" si="145"/>
        <v>6.1000000000000014</v>
      </c>
      <c r="BR36" s="2">
        <f t="shared" si="146"/>
        <v>23</v>
      </c>
      <c r="BS36" s="3">
        <f t="shared" si="147"/>
        <v>5.1000000000000014</v>
      </c>
      <c r="BT36" s="2">
        <f t="shared" si="148"/>
        <v>22</v>
      </c>
      <c r="BU36" s="3">
        <f t="shared" si="149"/>
        <v>4.1000000000000014</v>
      </c>
      <c r="BV36" s="2">
        <f t="shared" si="150"/>
        <v>21</v>
      </c>
      <c r="BW36" s="3">
        <f t="shared" si="151"/>
        <v>3.1000000000000014</v>
      </c>
      <c r="BX36" s="2">
        <f t="shared" si="152"/>
        <v>20</v>
      </c>
      <c r="BY36" s="3">
        <f t="shared" si="153"/>
        <v>2.1000000000000014</v>
      </c>
      <c r="BZ36" s="2">
        <f t="shared" si="154"/>
        <v>19</v>
      </c>
      <c r="CA36" s="3">
        <f t="shared" si="155"/>
        <v>1.1000000000000014</v>
      </c>
      <c r="CB36" s="2">
        <f t="shared" si="156"/>
        <v>18</v>
      </c>
      <c r="CC36" s="3">
        <f t="shared" si="157"/>
        <v>3.8000000000000007</v>
      </c>
      <c r="CD36" s="2">
        <f>D15-39</f>
        <v>17</v>
      </c>
      <c r="CE36" s="3">
        <f>CD36-B15</f>
        <v>-0.89999999999999858</v>
      </c>
      <c r="CF36" s="2">
        <f t="shared" si="158"/>
        <v>16</v>
      </c>
      <c r="CG36" s="3">
        <f t="shared" si="159"/>
        <v>-1.8999999999999986</v>
      </c>
    </row>
    <row r="37" spans="3:85" x14ac:dyDescent="0.25">
      <c r="C37" s="26"/>
      <c r="F37" s="2">
        <f t="shared" si="82"/>
        <v>55</v>
      </c>
      <c r="G37" s="13">
        <f t="shared" si="112"/>
        <v>35.4</v>
      </c>
      <c r="H37" s="2">
        <f t="shared" si="83"/>
        <v>54</v>
      </c>
      <c r="I37" s="3">
        <f t="shared" si="113"/>
        <v>34.4</v>
      </c>
      <c r="J37" s="17">
        <f t="shared" si="84"/>
        <v>53</v>
      </c>
      <c r="K37" s="13">
        <f t="shared" si="114"/>
        <v>33.4</v>
      </c>
      <c r="L37" s="2">
        <f t="shared" si="85"/>
        <v>52</v>
      </c>
      <c r="M37" s="3">
        <f t="shared" si="115"/>
        <v>32.4</v>
      </c>
      <c r="N37" s="17">
        <f t="shared" si="86"/>
        <v>51</v>
      </c>
      <c r="O37" s="13">
        <f t="shared" si="116"/>
        <v>31.4</v>
      </c>
      <c r="P37" s="2">
        <f t="shared" si="87"/>
        <v>50</v>
      </c>
      <c r="Q37" s="3">
        <f t="shared" si="117"/>
        <v>30.4</v>
      </c>
      <c r="R37" s="17">
        <f t="shared" si="88"/>
        <v>49</v>
      </c>
      <c r="S37" s="13">
        <f t="shared" si="118"/>
        <v>29.4</v>
      </c>
      <c r="T37" s="2">
        <f t="shared" si="89"/>
        <v>48</v>
      </c>
      <c r="U37" s="3">
        <f t="shared" si="119"/>
        <v>28.4</v>
      </c>
      <c r="V37" s="17">
        <f t="shared" si="90"/>
        <v>47</v>
      </c>
      <c r="W37" s="13">
        <f t="shared" si="120"/>
        <v>27.4</v>
      </c>
      <c r="X37" s="2">
        <f t="shared" si="91"/>
        <v>46</v>
      </c>
      <c r="Y37" s="3">
        <f t="shared" si="121"/>
        <v>26.4</v>
      </c>
      <c r="Z37" s="17">
        <f t="shared" si="92"/>
        <v>45</v>
      </c>
      <c r="AA37" s="13">
        <f t="shared" si="173"/>
        <v>25.4</v>
      </c>
      <c r="AB37" s="2">
        <f t="shared" si="93"/>
        <v>44</v>
      </c>
      <c r="AC37" s="3">
        <f t="shared" si="160"/>
        <v>24.4</v>
      </c>
      <c r="AD37" s="17">
        <f t="shared" si="94"/>
        <v>43</v>
      </c>
      <c r="AE37" s="13">
        <f t="shared" si="161"/>
        <v>23.4</v>
      </c>
      <c r="AF37" s="2">
        <f t="shared" si="95"/>
        <v>42</v>
      </c>
      <c r="AG37" s="3">
        <f t="shared" si="162"/>
        <v>22.4</v>
      </c>
      <c r="AH37" s="17">
        <f t="shared" si="96"/>
        <v>41</v>
      </c>
      <c r="AI37" s="13">
        <f t="shared" si="163"/>
        <v>21.4</v>
      </c>
      <c r="AJ37" s="2">
        <f t="shared" si="97"/>
        <v>40</v>
      </c>
      <c r="AK37" s="3">
        <f t="shared" si="174"/>
        <v>20.399999999999999</v>
      </c>
      <c r="AL37" s="17">
        <f t="shared" si="98"/>
        <v>39</v>
      </c>
      <c r="AM37" s="13">
        <f t="shared" si="175"/>
        <v>19.399999999999999</v>
      </c>
      <c r="AN37" s="2">
        <f t="shared" si="99"/>
        <v>38</v>
      </c>
      <c r="AO37" s="3">
        <f t="shared" si="164"/>
        <v>18.399999999999999</v>
      </c>
      <c r="AP37" s="17">
        <f t="shared" si="100"/>
        <v>37</v>
      </c>
      <c r="AQ37" s="13">
        <f t="shared" si="165"/>
        <v>17.399999999999999</v>
      </c>
      <c r="AR37" s="2">
        <f t="shared" si="101"/>
        <v>36</v>
      </c>
      <c r="AS37" s="3">
        <f t="shared" si="166"/>
        <v>16.399999999999999</v>
      </c>
      <c r="AT37" s="17">
        <f t="shared" si="102"/>
        <v>35</v>
      </c>
      <c r="AU37" s="13">
        <f t="shared" si="167"/>
        <v>15.399999999999999</v>
      </c>
      <c r="AV37" s="2">
        <f t="shared" si="103"/>
        <v>34</v>
      </c>
      <c r="AW37" s="3">
        <f t="shared" si="168"/>
        <v>14.399999999999999</v>
      </c>
      <c r="AX37" s="17">
        <f t="shared" si="104"/>
        <v>33</v>
      </c>
      <c r="AY37" s="13">
        <f t="shared" si="169"/>
        <v>13.399999999999999</v>
      </c>
      <c r="AZ37" s="2">
        <f t="shared" si="105"/>
        <v>32</v>
      </c>
      <c r="BA37" s="3">
        <f t="shared" si="170"/>
        <v>12.399999999999999</v>
      </c>
      <c r="BB37" s="17">
        <f t="shared" si="106"/>
        <v>31</v>
      </c>
      <c r="BC37" s="13">
        <f t="shared" si="176"/>
        <v>11.399999999999999</v>
      </c>
      <c r="BD37" s="2">
        <f t="shared" si="107"/>
        <v>30</v>
      </c>
      <c r="BE37" s="3">
        <f t="shared" si="177"/>
        <v>10.399999999999999</v>
      </c>
      <c r="BF37" s="17">
        <f t="shared" si="108"/>
        <v>29</v>
      </c>
      <c r="BG37" s="13">
        <f t="shared" si="171"/>
        <v>9.3999999999999986</v>
      </c>
      <c r="BH37" s="2">
        <f t="shared" si="109"/>
        <v>28</v>
      </c>
      <c r="BI37" s="3">
        <f t="shared" si="172"/>
        <v>8.3999999999999986</v>
      </c>
      <c r="BJ37" s="17">
        <f t="shared" si="110"/>
        <v>27</v>
      </c>
      <c r="BK37" s="13">
        <f t="shared" si="178"/>
        <v>7.3999999999999986</v>
      </c>
      <c r="BL37" s="2">
        <f t="shared" si="111"/>
        <v>26</v>
      </c>
      <c r="BM37" s="3">
        <f t="shared" si="179"/>
        <v>6.3999999999999986</v>
      </c>
      <c r="BN37" s="2">
        <f t="shared" si="142"/>
        <v>25</v>
      </c>
      <c r="BO37" s="3">
        <f t="shared" si="143"/>
        <v>5.3999999999999986</v>
      </c>
      <c r="BP37" s="2">
        <f t="shared" si="144"/>
        <v>24</v>
      </c>
      <c r="BQ37" s="3">
        <f t="shared" si="145"/>
        <v>4.3999999999999986</v>
      </c>
      <c r="BR37" s="2">
        <f t="shared" si="146"/>
        <v>23</v>
      </c>
      <c r="BS37" s="3">
        <f t="shared" si="147"/>
        <v>3.3999999999999986</v>
      </c>
      <c r="BT37" s="2">
        <f t="shared" si="148"/>
        <v>22</v>
      </c>
      <c r="BU37" s="3">
        <f t="shared" si="149"/>
        <v>2.3999999999999986</v>
      </c>
      <c r="BV37" s="2">
        <f t="shared" si="150"/>
        <v>21</v>
      </c>
      <c r="BW37" s="3">
        <f t="shared" si="151"/>
        <v>1.3999999999999986</v>
      </c>
      <c r="BX37" s="2">
        <f t="shared" si="152"/>
        <v>20</v>
      </c>
      <c r="BY37" s="3">
        <f t="shared" si="153"/>
        <v>0.39999999999999858</v>
      </c>
      <c r="BZ37" s="2">
        <f t="shared" si="154"/>
        <v>19</v>
      </c>
      <c r="CA37" s="3">
        <f t="shared" si="155"/>
        <v>-0.60000000000000142</v>
      </c>
      <c r="CB37" s="2">
        <f t="shared" si="156"/>
        <v>18</v>
      </c>
      <c r="CC37" s="3">
        <f t="shared" si="157"/>
        <v>0.10000000000000142</v>
      </c>
      <c r="CD37" s="2">
        <f>D16-39</f>
        <v>17</v>
      </c>
      <c r="CE37" s="3">
        <f>CD37-B16</f>
        <v>-2.6000000000000014</v>
      </c>
      <c r="CF37" s="2">
        <f t="shared" si="158"/>
        <v>16</v>
      </c>
      <c r="CG37" s="3">
        <f t="shared" si="159"/>
        <v>-3.6000000000000014</v>
      </c>
    </row>
    <row r="38" spans="3:85" x14ac:dyDescent="0.25">
      <c r="C38" s="26"/>
      <c r="F38" s="2">
        <f t="shared" ref="F38:F39" si="180">C17-1</f>
        <v>55</v>
      </c>
      <c r="G38" s="13">
        <f t="shared" si="112"/>
        <v>32.700000000000003</v>
      </c>
      <c r="H38" s="2">
        <f t="shared" ref="H38:H39" si="181">C17-2</f>
        <v>54</v>
      </c>
      <c r="I38" s="3">
        <f t="shared" si="113"/>
        <v>31.7</v>
      </c>
      <c r="J38" s="17">
        <f t="shared" ref="J38:J39" si="182">C17-3</f>
        <v>53</v>
      </c>
      <c r="K38" s="13">
        <f t="shared" si="114"/>
        <v>30.7</v>
      </c>
      <c r="L38" s="2">
        <f t="shared" ref="L38:L39" si="183">C17-4</f>
        <v>52</v>
      </c>
      <c r="M38" s="3">
        <f t="shared" si="115"/>
        <v>29.7</v>
      </c>
      <c r="N38" s="17">
        <f t="shared" ref="N38:N39" si="184">C17-5</f>
        <v>51</v>
      </c>
      <c r="O38" s="13">
        <f t="shared" si="116"/>
        <v>28.7</v>
      </c>
      <c r="P38" s="2">
        <f t="shared" ref="P38:P39" si="185">C17-6</f>
        <v>50</v>
      </c>
      <c r="Q38" s="3">
        <f t="shared" si="117"/>
        <v>27.7</v>
      </c>
      <c r="R38" s="17">
        <f t="shared" ref="R38:R39" si="186">C17-7</f>
        <v>49</v>
      </c>
      <c r="S38" s="13">
        <f t="shared" si="118"/>
        <v>26.7</v>
      </c>
      <c r="T38" s="2">
        <f t="shared" ref="T38:T39" si="187">C17-8</f>
        <v>48</v>
      </c>
      <c r="U38" s="3">
        <f t="shared" si="119"/>
        <v>25.7</v>
      </c>
      <c r="V38" s="17">
        <f t="shared" ref="V38:V39" si="188">D17-9</f>
        <v>47</v>
      </c>
      <c r="W38" s="13">
        <f t="shared" si="120"/>
        <v>24.7</v>
      </c>
      <c r="X38" s="2">
        <f t="shared" ref="X38:X39" si="189">D17-10</f>
        <v>46</v>
      </c>
      <c r="Y38" s="3">
        <f t="shared" si="121"/>
        <v>23.7</v>
      </c>
      <c r="Z38" s="17">
        <f t="shared" ref="Z38:Z39" si="190">D17-11</f>
        <v>45</v>
      </c>
      <c r="AA38" s="13">
        <f t="shared" ref="AA38:AA39" si="191">Z38-B17</f>
        <v>22.7</v>
      </c>
      <c r="AB38" s="2">
        <f t="shared" ref="AB38:AB39" si="192">D17-12</f>
        <v>44</v>
      </c>
      <c r="AC38" s="3">
        <f t="shared" ref="AC38:AC39" si="193">AB38-B17</f>
        <v>21.7</v>
      </c>
      <c r="AD38" s="17">
        <f t="shared" ref="AD38:AD39" si="194">D17-13</f>
        <v>43</v>
      </c>
      <c r="AE38" s="13">
        <f t="shared" ref="AE38:AE39" si="195">AD38-B17</f>
        <v>20.7</v>
      </c>
      <c r="AF38" s="2">
        <f t="shared" ref="AF38:AF39" si="196">D17-14</f>
        <v>42</v>
      </c>
      <c r="AG38" s="3">
        <f t="shared" ref="AG38:AG39" si="197">AF38-B17</f>
        <v>19.7</v>
      </c>
      <c r="AH38" s="17">
        <f t="shared" ref="AH38:AH39" si="198">D17-15</f>
        <v>41</v>
      </c>
      <c r="AI38" s="13">
        <f t="shared" ref="AI38:AI39" si="199">AH38-B17</f>
        <v>18.7</v>
      </c>
      <c r="AJ38" s="2">
        <f t="shared" ref="AJ38:AJ39" si="200">D17-16</f>
        <v>40</v>
      </c>
      <c r="AK38" s="3">
        <f t="shared" ref="AK38:AK39" si="201">AJ38-B17</f>
        <v>17.7</v>
      </c>
      <c r="AL38" s="17">
        <f t="shared" ref="AL38:AL39" si="202">D17-17</f>
        <v>39</v>
      </c>
      <c r="AM38" s="13">
        <f t="shared" ref="AM38:AM39" si="203">AL38-B17</f>
        <v>16.7</v>
      </c>
      <c r="AN38" s="2">
        <f t="shared" ref="AN38:AN39" si="204">D17-18</f>
        <v>38</v>
      </c>
      <c r="AO38" s="3">
        <f t="shared" ref="AO38:AO39" si="205">AN38-B17</f>
        <v>15.7</v>
      </c>
      <c r="AP38" s="17">
        <f t="shared" ref="AP38:AP39" si="206">D17-19</f>
        <v>37</v>
      </c>
      <c r="AQ38" s="13">
        <f t="shared" ref="AQ38:AQ39" si="207">AP38-B17</f>
        <v>14.7</v>
      </c>
      <c r="AR38" s="2">
        <f t="shared" ref="AR38:AR39" si="208">D17-20</f>
        <v>36</v>
      </c>
      <c r="AS38" s="3">
        <f t="shared" ref="AS38:AS39" si="209">AR38-B17</f>
        <v>13.7</v>
      </c>
      <c r="AT38" s="17">
        <f t="shared" ref="AT38:AT39" si="210">D17-21</f>
        <v>35</v>
      </c>
      <c r="AU38" s="13">
        <f t="shared" ref="AU38:AU39" si="211">AT38-B17</f>
        <v>12.7</v>
      </c>
      <c r="AV38" s="2">
        <f t="shared" ref="AV38:AV39" si="212">D17-22</f>
        <v>34</v>
      </c>
      <c r="AW38" s="3">
        <f t="shared" ref="AW38:AW39" si="213">AV38-B17</f>
        <v>11.7</v>
      </c>
      <c r="AX38" s="17">
        <f t="shared" ref="AX38:AX39" si="214">D17-23</f>
        <v>33</v>
      </c>
      <c r="AY38" s="13">
        <f t="shared" ref="AY38:AY39" si="215">AX38-B17</f>
        <v>10.7</v>
      </c>
      <c r="AZ38" s="2">
        <f t="shared" ref="AZ38:AZ39" si="216">D17-24</f>
        <v>32</v>
      </c>
      <c r="BA38" s="3">
        <f t="shared" ref="BA38:BA39" si="217">AZ38-B17</f>
        <v>9.6999999999999993</v>
      </c>
      <c r="BB38" s="17">
        <f t="shared" ref="BB38:BB39" si="218">D17-25</f>
        <v>31</v>
      </c>
      <c r="BC38" s="13">
        <f t="shared" ref="BC38:BC39" si="219">BB38-B17</f>
        <v>8.6999999999999993</v>
      </c>
      <c r="BD38" s="2">
        <f t="shared" ref="BD38:BD39" si="220">D17-26</f>
        <v>30</v>
      </c>
      <c r="BE38" s="3">
        <f t="shared" ref="BE38:BE39" si="221">BD38-B17</f>
        <v>7.6999999999999993</v>
      </c>
      <c r="BF38" s="17">
        <f t="shared" ref="BF38:BF39" si="222">D17-27</f>
        <v>29</v>
      </c>
      <c r="BG38" s="13">
        <f t="shared" ref="BG38:BG39" si="223">BF38-B17</f>
        <v>6.6999999999999993</v>
      </c>
      <c r="BH38" s="2">
        <f t="shared" ref="BH38:BH39" si="224">D17-28</f>
        <v>28</v>
      </c>
      <c r="BI38" s="3">
        <f t="shared" ref="BI38:BI39" si="225">BH38-B17</f>
        <v>5.6999999999999993</v>
      </c>
      <c r="BJ38" s="17">
        <f t="shared" ref="BJ38:BJ39" si="226">D17-29</f>
        <v>27</v>
      </c>
      <c r="BK38" s="13">
        <f t="shared" ref="BK38:BK39" si="227">BJ38-B17</f>
        <v>4.6999999999999993</v>
      </c>
      <c r="BL38" s="2">
        <f t="shared" ref="BL38:BL39" si="228">D17-30</f>
        <v>26</v>
      </c>
      <c r="BM38" s="3">
        <f t="shared" ref="BM38:BM39" si="229">BL38-B17</f>
        <v>3.6999999999999993</v>
      </c>
      <c r="BN38" s="2">
        <f t="shared" si="142"/>
        <v>25</v>
      </c>
      <c r="BO38" s="3">
        <f t="shared" si="143"/>
        <v>2.6999999999999993</v>
      </c>
      <c r="BP38" s="2">
        <f t="shared" si="144"/>
        <v>24</v>
      </c>
      <c r="BQ38" s="3">
        <f t="shared" si="145"/>
        <v>1.6999999999999993</v>
      </c>
      <c r="BR38" s="2">
        <f t="shared" si="146"/>
        <v>23</v>
      </c>
      <c r="BS38" s="3">
        <f t="shared" si="147"/>
        <v>0.69999999999999929</v>
      </c>
      <c r="BT38" s="2">
        <f t="shared" si="148"/>
        <v>22</v>
      </c>
      <c r="BU38" s="3">
        <f t="shared" si="149"/>
        <v>-0.30000000000000071</v>
      </c>
      <c r="BV38" s="2">
        <f t="shared" si="150"/>
        <v>21</v>
      </c>
      <c r="BW38" s="3">
        <f t="shared" si="151"/>
        <v>-1.3000000000000007</v>
      </c>
      <c r="BX38" s="2">
        <f t="shared" si="152"/>
        <v>20</v>
      </c>
      <c r="BY38" s="3">
        <f t="shared" si="153"/>
        <v>-2.3000000000000007</v>
      </c>
      <c r="BZ38" s="2">
        <f t="shared" si="154"/>
        <v>19</v>
      </c>
      <c r="CA38" s="3">
        <f t="shared" si="155"/>
        <v>-3.3000000000000007</v>
      </c>
      <c r="CB38" s="2">
        <f t="shared" si="156"/>
        <v>18</v>
      </c>
      <c r="CC38" s="3">
        <f t="shared" si="157"/>
        <v>-1.6000000000000014</v>
      </c>
      <c r="CD38" s="2">
        <f>D17-39</f>
        <v>17</v>
      </c>
      <c r="CE38" s="3">
        <f>CD38-B17</f>
        <v>-5.3000000000000007</v>
      </c>
      <c r="CF38" s="2">
        <f t="shared" si="158"/>
        <v>16</v>
      </c>
      <c r="CG38" s="3">
        <f t="shared" si="159"/>
        <v>-6.3000000000000007</v>
      </c>
    </row>
    <row r="39" spans="3:85" ht="15.75" thickBot="1" x14ac:dyDescent="0.3">
      <c r="C39" s="26"/>
      <c r="F39" s="4">
        <f t="shared" si="180"/>
        <v>55</v>
      </c>
      <c r="G39" s="14">
        <f t="shared" si="112"/>
        <v>32.700000000000003</v>
      </c>
      <c r="H39" s="4">
        <f t="shared" si="181"/>
        <v>54</v>
      </c>
      <c r="I39" s="5">
        <f t="shared" si="113"/>
        <v>31.7</v>
      </c>
      <c r="J39" s="19">
        <f t="shared" si="182"/>
        <v>53</v>
      </c>
      <c r="K39" s="14">
        <f t="shared" si="114"/>
        <v>30.7</v>
      </c>
      <c r="L39" s="4">
        <f t="shared" si="183"/>
        <v>52</v>
      </c>
      <c r="M39" s="5">
        <f t="shared" si="115"/>
        <v>29.7</v>
      </c>
      <c r="N39" s="19">
        <f t="shared" si="184"/>
        <v>51</v>
      </c>
      <c r="O39" s="14">
        <f t="shared" si="116"/>
        <v>28.7</v>
      </c>
      <c r="P39" s="4">
        <f t="shared" si="185"/>
        <v>50</v>
      </c>
      <c r="Q39" s="5">
        <f t="shared" si="117"/>
        <v>27.7</v>
      </c>
      <c r="R39" s="19">
        <f t="shared" si="186"/>
        <v>49</v>
      </c>
      <c r="S39" s="14">
        <f t="shared" si="118"/>
        <v>26.7</v>
      </c>
      <c r="T39" s="4">
        <f t="shared" si="187"/>
        <v>48</v>
      </c>
      <c r="U39" s="5">
        <f t="shared" si="119"/>
        <v>25.7</v>
      </c>
      <c r="V39" s="19">
        <f t="shared" si="188"/>
        <v>47</v>
      </c>
      <c r="W39" s="14">
        <f t="shared" si="120"/>
        <v>24.7</v>
      </c>
      <c r="X39" s="4">
        <f t="shared" si="189"/>
        <v>46</v>
      </c>
      <c r="Y39" s="5">
        <f>X39-B18</f>
        <v>23.7</v>
      </c>
      <c r="Z39" s="19">
        <f t="shared" si="190"/>
        <v>45</v>
      </c>
      <c r="AA39" s="14">
        <f t="shared" si="191"/>
        <v>22.7</v>
      </c>
      <c r="AB39" s="4">
        <f t="shared" si="192"/>
        <v>44</v>
      </c>
      <c r="AC39" s="5">
        <f t="shared" si="193"/>
        <v>21.7</v>
      </c>
      <c r="AD39" s="19">
        <f t="shared" si="194"/>
        <v>43</v>
      </c>
      <c r="AE39" s="14">
        <f t="shared" si="195"/>
        <v>20.7</v>
      </c>
      <c r="AF39" s="4">
        <f t="shared" si="196"/>
        <v>42</v>
      </c>
      <c r="AG39" s="5">
        <f t="shared" si="197"/>
        <v>19.7</v>
      </c>
      <c r="AH39" s="19">
        <f t="shared" si="198"/>
        <v>41</v>
      </c>
      <c r="AI39" s="14">
        <f t="shared" si="199"/>
        <v>18.7</v>
      </c>
      <c r="AJ39" s="4">
        <f t="shared" si="200"/>
        <v>40</v>
      </c>
      <c r="AK39" s="5">
        <f t="shared" si="201"/>
        <v>17.7</v>
      </c>
      <c r="AL39" s="19">
        <f t="shared" si="202"/>
        <v>39</v>
      </c>
      <c r="AM39" s="14">
        <f t="shared" si="203"/>
        <v>16.7</v>
      </c>
      <c r="AN39" s="4">
        <f t="shared" si="204"/>
        <v>38</v>
      </c>
      <c r="AO39" s="5">
        <f t="shared" si="205"/>
        <v>15.7</v>
      </c>
      <c r="AP39" s="19">
        <f t="shared" si="206"/>
        <v>37</v>
      </c>
      <c r="AQ39" s="14">
        <f t="shared" si="207"/>
        <v>14.7</v>
      </c>
      <c r="AR39" s="4">
        <f t="shared" si="208"/>
        <v>36</v>
      </c>
      <c r="AS39" s="5">
        <f t="shared" si="209"/>
        <v>13.7</v>
      </c>
      <c r="AT39" s="19">
        <f t="shared" si="210"/>
        <v>35</v>
      </c>
      <c r="AU39" s="14">
        <f t="shared" si="211"/>
        <v>12.7</v>
      </c>
      <c r="AV39" s="4">
        <f t="shared" si="212"/>
        <v>34</v>
      </c>
      <c r="AW39" s="5">
        <f t="shared" si="213"/>
        <v>11.7</v>
      </c>
      <c r="AX39" s="19">
        <f t="shared" si="214"/>
        <v>33</v>
      </c>
      <c r="AY39" s="14">
        <f t="shared" si="215"/>
        <v>10.7</v>
      </c>
      <c r="AZ39" s="4">
        <f t="shared" si="216"/>
        <v>32</v>
      </c>
      <c r="BA39" s="5">
        <f t="shared" si="217"/>
        <v>9.6999999999999993</v>
      </c>
      <c r="BB39" s="19">
        <f t="shared" si="218"/>
        <v>31</v>
      </c>
      <c r="BC39" s="14">
        <f t="shared" si="219"/>
        <v>8.6999999999999993</v>
      </c>
      <c r="BD39" s="4">
        <f t="shared" si="220"/>
        <v>30</v>
      </c>
      <c r="BE39" s="5">
        <f t="shared" si="221"/>
        <v>7.6999999999999993</v>
      </c>
      <c r="BF39" s="19">
        <f t="shared" si="222"/>
        <v>29</v>
      </c>
      <c r="BG39" s="14">
        <f t="shared" si="223"/>
        <v>6.6999999999999993</v>
      </c>
      <c r="BH39" s="4">
        <f t="shared" si="224"/>
        <v>28</v>
      </c>
      <c r="BI39" s="5">
        <f t="shared" si="225"/>
        <v>5.6999999999999993</v>
      </c>
      <c r="BJ39" s="19">
        <f t="shared" si="226"/>
        <v>27</v>
      </c>
      <c r="BK39" s="14">
        <f t="shared" si="227"/>
        <v>4.6999999999999993</v>
      </c>
      <c r="BL39" s="4">
        <f t="shared" si="228"/>
        <v>26</v>
      </c>
      <c r="BM39" s="5">
        <f t="shared" si="229"/>
        <v>3.6999999999999993</v>
      </c>
      <c r="BN39" s="4">
        <f t="shared" si="142"/>
        <v>25</v>
      </c>
      <c r="BO39" s="5">
        <f t="shared" si="143"/>
        <v>2.6999999999999993</v>
      </c>
      <c r="BP39" s="4">
        <f t="shared" si="144"/>
        <v>24</v>
      </c>
      <c r="BQ39" s="5">
        <f t="shared" si="145"/>
        <v>1.6999999999999993</v>
      </c>
      <c r="BR39" s="4">
        <f t="shared" si="146"/>
        <v>23</v>
      </c>
      <c r="BS39" s="5">
        <f t="shared" si="147"/>
        <v>0.69999999999999929</v>
      </c>
      <c r="BT39" s="4">
        <f t="shared" si="148"/>
        <v>22</v>
      </c>
      <c r="BU39" s="5">
        <f t="shared" si="149"/>
        <v>-0.30000000000000071</v>
      </c>
      <c r="BV39" s="4">
        <f t="shared" si="150"/>
        <v>21</v>
      </c>
      <c r="BW39" s="5">
        <f t="shared" si="151"/>
        <v>-1.3000000000000007</v>
      </c>
      <c r="BX39" s="4">
        <f t="shared" si="152"/>
        <v>20</v>
      </c>
      <c r="BY39" s="5">
        <f t="shared" si="153"/>
        <v>-2.3000000000000007</v>
      </c>
      <c r="BZ39" s="4">
        <f t="shared" si="154"/>
        <v>19</v>
      </c>
      <c r="CA39" s="5">
        <f t="shared" si="155"/>
        <v>-3.3000000000000007</v>
      </c>
      <c r="CB39" s="4">
        <f t="shared" si="156"/>
        <v>18</v>
      </c>
      <c r="CC39" s="5">
        <f t="shared" si="157"/>
        <v>-4.3000000000000007</v>
      </c>
      <c r="CD39" s="4">
        <f>D18-39</f>
        <v>17</v>
      </c>
      <c r="CE39" s="5">
        <f>CD39-B18</f>
        <v>-5.3000000000000007</v>
      </c>
      <c r="CF39" s="4">
        <f t="shared" si="158"/>
        <v>16</v>
      </c>
      <c r="CG39" s="5">
        <f t="shared" si="159"/>
        <v>-6.3000000000000007</v>
      </c>
    </row>
    <row r="40" spans="3:85" ht="15.75" thickBot="1" x14ac:dyDescent="0.3">
      <c r="C40" s="26"/>
      <c r="F40" s="1"/>
      <c r="G40" s="8">
        <f>SUMIF(G23:G39,"&gt;0")</f>
        <v>604.90000000000009</v>
      </c>
      <c r="H40" s="1"/>
      <c r="I40" s="8">
        <f>SUMIF(I23:I39,"&gt;0")</f>
        <v>587.90000000000009</v>
      </c>
      <c r="J40" s="1"/>
      <c r="K40" s="8">
        <f>SUMIF(K23:K39,"&gt;0")</f>
        <v>570.9</v>
      </c>
      <c r="L40" s="1"/>
      <c r="M40" s="8">
        <f>SUMIF(M23:M39,"&gt;0")</f>
        <v>553.9</v>
      </c>
      <c r="N40" s="1"/>
      <c r="O40" s="8">
        <f>N40-P19+SUMIF(O23:O39,"&gt;0")</f>
        <v>536.9</v>
      </c>
      <c r="P40" s="1"/>
      <c r="Q40" s="8">
        <f>P40-N19+SUMIF(Q23:Q39,"&gt;0")</f>
        <v>519.9</v>
      </c>
      <c r="R40" s="1"/>
      <c r="S40" s="8">
        <f>R40-L19+SUMIF(S23:S39,"&gt;0")</f>
        <v>502.9</v>
      </c>
      <c r="T40" s="1"/>
      <c r="U40" s="8">
        <f>T40-J19+SUMIF(U23:U39,"&gt;0")</f>
        <v>485.9</v>
      </c>
      <c r="V40" s="1"/>
      <c r="W40" s="8">
        <f>V40-L19+SUMIF(W23:W39,"&gt;0")</f>
        <v>468.9</v>
      </c>
      <c r="X40" s="1"/>
      <c r="Y40" s="8">
        <f>X40-N19+SUMIF(Y23:Y39,"&gt;0")</f>
        <v>451.9</v>
      </c>
      <c r="Z40" s="1"/>
      <c r="AA40" s="8">
        <f>Z40-P19+SUMIF(AA23:AA39,"&gt;0")</f>
        <v>434.9</v>
      </c>
      <c r="AB40" s="1"/>
      <c r="AC40" s="8">
        <f>AB40-R19+SUMIF(AC23:AC39,"&gt;0")</f>
        <v>417.9</v>
      </c>
      <c r="AD40" s="1"/>
      <c r="AE40" s="8">
        <f>AD40-T19+SUMIF(AE23:AE39,"&gt;0")</f>
        <v>400.9</v>
      </c>
      <c r="AF40" s="1"/>
      <c r="AG40" s="8">
        <f>AF40-V19+SUMIF(AG23:AG39,"&gt;0")</f>
        <v>383.9</v>
      </c>
      <c r="AH40" s="1"/>
      <c r="AI40" s="8">
        <f>AH40-X19+SUMIF(AI23:AI39,"&gt;0")</f>
        <v>366.9</v>
      </c>
      <c r="AJ40" s="1"/>
      <c r="AK40" s="8">
        <f>AJ40-Z19+SUMIF(AK23:AK39,"&gt;0")</f>
        <v>349.9</v>
      </c>
      <c r="AL40" s="1"/>
      <c r="AM40" s="8">
        <f>AL40-AB19+SUMIF(AM23:AM39,"&gt;0")</f>
        <v>332.9</v>
      </c>
      <c r="AN40" s="1"/>
      <c r="AO40" s="8">
        <f>AN40-AD19+SUMIF(AO23:AO39,"&gt;0")</f>
        <v>315.89999999999998</v>
      </c>
      <c r="AP40" s="1"/>
      <c r="AQ40" s="8">
        <f>AP40-AF19+SUMIF(AQ23:AQ39,"&gt;0")</f>
        <v>298.89999999999998</v>
      </c>
      <c r="AR40" s="1"/>
      <c r="AS40" s="8">
        <f>AR40-AH19+SUMIF(AS23:AS39,"&gt;0")</f>
        <v>281.89999999999998</v>
      </c>
      <c r="AT40" s="1"/>
      <c r="AU40" s="8">
        <f>AT40-AJ19+SUMIF(AU23:AU39,"&gt;0")</f>
        <v>264.89999999999998</v>
      </c>
      <c r="AV40" s="1"/>
      <c r="AW40" s="8">
        <f>AV40-AL19+SUMIF(AW23:AW39,"&gt;0")</f>
        <v>248.39999999999998</v>
      </c>
      <c r="AX40" s="1"/>
      <c r="AY40" s="8">
        <f>AX40-AN19+SUMIF(AY23:AY39,"&gt;0")</f>
        <v>232.4</v>
      </c>
      <c r="AZ40" s="1"/>
      <c r="BA40" s="8">
        <f>AZ40-AP19+SUMIF(BA23:BA39,"&gt;0")</f>
        <v>216.4</v>
      </c>
      <c r="BB40" s="1"/>
      <c r="BC40" s="8">
        <f>BB40-AR19+SUMIF(BC23:BC39,"&gt;0")</f>
        <v>200.4</v>
      </c>
      <c r="BD40" s="1"/>
      <c r="BE40" s="8">
        <f>BD40-AT19+SUMIF(BE23:BE39,"&gt;0")</f>
        <v>184.4</v>
      </c>
      <c r="BF40" s="1"/>
      <c r="BG40" s="8">
        <f>BF40-AV19+SUMIF(BG23:BG39,"&gt;0")</f>
        <v>168.39999999999998</v>
      </c>
      <c r="BH40" s="1"/>
      <c r="BI40" s="8">
        <f>BH40-AX19+SUMIF(BI23:BI39,"&gt;0")</f>
        <v>152.39999999999998</v>
      </c>
      <c r="BJ40" s="1"/>
      <c r="BK40" s="8">
        <f>BJ40-AZ19+SUMIF(BK23:BK39,"&gt;0")</f>
        <v>136.39999999999998</v>
      </c>
      <c r="BL40" s="1"/>
      <c r="BM40" s="8">
        <f>BL40-BB19+SUMIF(BM23:BM39,"&gt;0")</f>
        <v>121.60000000000002</v>
      </c>
      <c r="BN40" s="1"/>
      <c r="BO40" s="8">
        <f>BN40-BD19+SUMIF(BO23:BO39,"&gt;0")</f>
        <v>107.60000000000002</v>
      </c>
      <c r="BP40" s="1"/>
      <c r="BQ40" s="8">
        <f>BP40-BF19+SUMIF(BQ23:BQ39,"&gt;0")</f>
        <v>93.600000000000023</v>
      </c>
      <c r="BR40" s="1"/>
      <c r="BS40" s="8">
        <f>BR40-BH19+SUMIF(BS23:BS39,"&gt;0")</f>
        <v>79.900000000000006</v>
      </c>
      <c r="BT40" s="1"/>
      <c r="BU40" s="8">
        <f>BT40-BJ19+SUMIF(BU23:BU39,"&gt;0")</f>
        <v>68.099999999999994</v>
      </c>
      <c r="BV40" s="1"/>
      <c r="BW40" s="8">
        <f>BV40-BL19+SUMIF(BW23:BW39,"&gt;0")</f>
        <v>58.399999999999991</v>
      </c>
      <c r="BX40" s="1"/>
      <c r="BY40" s="8">
        <f>BX40-BN19+SUMIF(BY23:BY39,"&gt;0")</f>
        <v>49.399999999999991</v>
      </c>
      <c r="BZ40" s="1"/>
      <c r="CA40" s="8">
        <f>BZ40-BP19+SUMIF(CA23:CA39,"&gt;0")</f>
        <v>41.000000000000007</v>
      </c>
      <c r="CB40" s="1"/>
      <c r="CC40" s="8">
        <f>CB40-BJ19+SUMIF(CC23:CC39,"&gt;0")</f>
        <v>38.000000000000007</v>
      </c>
      <c r="CD40" s="1"/>
      <c r="CE40" s="8">
        <f>CD40-BL19+SUMIF(CE23:CE39,"&gt;0")</f>
        <v>25.9</v>
      </c>
      <c r="CF40" s="1"/>
      <c r="CG40" s="8">
        <f>CF40-BN19+SUMIF(CG23:CG39,"&gt;0")</f>
        <v>19.099999999999998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Dalía</dc:creator>
  <cp:lastModifiedBy>Juan Manuel</cp:lastModifiedBy>
  <dcterms:created xsi:type="dcterms:W3CDTF">2021-06-23T18:04:07Z</dcterms:created>
  <dcterms:modified xsi:type="dcterms:W3CDTF">2025-04-06T21:25:06Z</dcterms:modified>
</cp:coreProperties>
</file>