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521" windowWidth="12390" windowHeight="11640" firstSheet="3" activeTab="3"/>
  </bookViews>
  <sheets>
    <sheet name="Tasa de inflación" sheetId="1" r:id="rId1"/>
    <sheet name="Modelo de Bass" sheetId="2" r:id="rId2"/>
    <sheet name="Inflacion y dolar" sheetId="3" r:id="rId3"/>
    <sheet name="Punto de equilibrio" sheetId="4" r:id="rId4"/>
  </sheets>
  <definedNames/>
  <calcPr fullCalcOnLoad="1"/>
</workbook>
</file>

<file path=xl/comments4.xml><?xml version="1.0" encoding="utf-8"?>
<comments xmlns="http://schemas.openxmlformats.org/spreadsheetml/2006/main">
  <authors>
    <author>Dr. Ing. Esteban Anzoise</author>
  </authors>
  <commentList>
    <comment ref="C1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Los gastos de oficina resultan  de la suma de las filas inferiores</t>
        </r>
      </text>
    </comment>
    <comment ref="D2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valor mínimo a pagar considerando superficie mínima e ingresos mínimos inicialmente. Ajustar con tabla de monotributo de AFIP
</t>
        </r>
      </text>
    </comment>
    <comment ref="E5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1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Resulta de sumar los items inferiores
</t>
        </r>
      </text>
    </comment>
    <comment ref="C7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C8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E2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9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33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4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5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  <comment ref="C56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</commentList>
</comments>
</file>

<file path=xl/sharedStrings.xml><?xml version="1.0" encoding="utf-8"?>
<sst xmlns="http://schemas.openxmlformats.org/spreadsheetml/2006/main" count="135" uniqueCount="82">
  <si>
    <t>2do semestre</t>
  </si>
  <si>
    <t>1er semestre</t>
  </si>
  <si>
    <t>Tasa de descubierto</t>
  </si>
  <si>
    <t>Tasa tarjeta de crédito</t>
  </si>
  <si>
    <t>Tasa plazo fijo</t>
  </si>
  <si>
    <t>Tasa préstamos</t>
  </si>
  <si>
    <t>año</t>
  </si>
  <si>
    <t>mercado potencial</t>
  </si>
  <si>
    <t>p=P(x) por publicidad</t>
  </si>
  <si>
    <t>q=P(x) por boca a boca</t>
  </si>
  <si>
    <t>n= usuarios en el año x</t>
  </si>
  <si>
    <t>Use escenarios del tipo "el mejor de los casos", "el peor de los casos" y "probable" para crear un espectro de proyecciones de ventas.</t>
  </si>
  <si>
    <t>probable</t>
  </si>
  <si>
    <t>el peor de los casos</t>
  </si>
  <si>
    <t>el mejor de los casos</t>
  </si>
  <si>
    <t>mercado objetivo=</t>
  </si>
  <si>
    <t>Estimada</t>
  </si>
  <si>
    <t>Producto 1</t>
  </si>
  <si>
    <t>Producto 2</t>
  </si>
  <si>
    <t>Producto 3</t>
  </si>
  <si>
    <t>RIEGO 1000</t>
  </si>
  <si>
    <t>Producto 4</t>
  </si>
  <si>
    <t>Producto 5</t>
  </si>
  <si>
    <t>Producto 6</t>
  </si>
  <si>
    <t>Producto 7</t>
  </si>
  <si>
    <t>PLATAFORMAS</t>
  </si>
  <si>
    <t>Producto 8</t>
  </si>
  <si>
    <t>CONTROL 100</t>
  </si>
  <si>
    <t>COTIZACIÓN DÓLAR BILLETE VENDEDOR</t>
  </si>
  <si>
    <t xml:space="preserve">TASA DE INFLACIÓN </t>
  </si>
  <si>
    <t>PRECIO [U$S]</t>
  </si>
  <si>
    <t>AÑO</t>
  </si>
  <si>
    <t xml:space="preserve">Total de gastos operativos </t>
  </si>
  <si>
    <t>Comisiones por ventas</t>
  </si>
  <si>
    <t>Gastos de oficina</t>
  </si>
  <si>
    <t>Gastos operativos = Costos Fijos</t>
  </si>
  <si>
    <t>Alquiler</t>
  </si>
  <si>
    <t>Servicios legales</t>
  </si>
  <si>
    <t>Servicios contables</t>
  </si>
  <si>
    <t>Teléfono y acceso a Internet</t>
  </si>
  <si>
    <t>Monotributo</t>
  </si>
  <si>
    <t>Papelería</t>
  </si>
  <si>
    <t>Luz - OSM - Inmobiliario</t>
  </si>
  <si>
    <t>Año 1</t>
  </si>
  <si>
    <r>
      <rPr>
        <sz val="10"/>
        <rFont val="Calibri"/>
        <family val="2"/>
      </rPr>
      <t xml:space="preserve">№ </t>
    </r>
    <r>
      <rPr>
        <sz val="10"/>
        <rFont val="Arial"/>
        <family val="2"/>
      </rPr>
      <t>socios</t>
    </r>
  </si>
  <si>
    <t>№ personas</t>
  </si>
  <si>
    <t xml:space="preserve">Administración </t>
  </si>
  <si>
    <t>Administración + Gastos de oficina</t>
  </si>
  <si>
    <t>Marketing/ventas</t>
  </si>
  <si>
    <t>Ingeniería (Hardware y Software)</t>
  </si>
  <si>
    <t>DETERMINACIÓN DE PUNTO DE EQUILIBRIO</t>
  </si>
  <si>
    <t>Valor unitario</t>
  </si>
  <si>
    <t>Unidades producidas y vendidas</t>
  </si>
  <si>
    <r>
      <rPr>
        <u val="single"/>
        <sz val="10"/>
        <rFont val="Arial"/>
        <family val="2"/>
      </rPr>
      <t>Nota:</t>
    </r>
    <r>
      <rPr>
        <sz val="10"/>
        <rFont val="Arial"/>
        <family val="2"/>
      </rPr>
      <t xml:space="preserve"> se considera el cálculo de costos fijos y variables al mes 1 del año en curso</t>
    </r>
  </si>
  <si>
    <t>Costo de productos vendidos = Costos variables</t>
  </si>
  <si>
    <t>Materiales</t>
  </si>
  <si>
    <t>Energía (Electríca + Gas)</t>
  </si>
  <si>
    <t>Horas Hombre</t>
  </si>
  <si>
    <t>Carga social sobre Horas Hombre</t>
  </si>
  <si>
    <t>ART sobre Horas Hombre</t>
  </si>
  <si>
    <t>Gastos de entrega</t>
  </si>
  <si>
    <t>Servicio 1</t>
  </si>
  <si>
    <t>Servicio 2</t>
  </si>
  <si>
    <t>Horas</t>
  </si>
  <si>
    <t>Valor Horas Hombre</t>
  </si>
  <si>
    <t>Límite</t>
  </si>
  <si>
    <t>39 UPV</t>
  </si>
  <si>
    <t>Precio de venta Servicio 1</t>
  </si>
  <si>
    <t>49 UPV</t>
  </si>
  <si>
    <t>Descuento por cantidad</t>
  </si>
  <si>
    <t>Total descuentos realizados</t>
  </si>
  <si>
    <t>Ingresos por ventas Servicio 1</t>
  </si>
  <si>
    <t>Ingresos por ventas Servicio 2</t>
  </si>
  <si>
    <t>Precio de venta Servicio 2</t>
  </si>
  <si>
    <t>Punto de Equilibrio Servicio 1</t>
  </si>
  <si>
    <t>Unidades vendidas y producidas</t>
  </si>
  <si>
    <t>Costo total Servicio 1</t>
  </si>
  <si>
    <t>Punto de Equilibrio Servicio 2</t>
  </si>
  <si>
    <t>Costo total Servicio 2</t>
  </si>
  <si>
    <t>Estos datos están vinculados con Punto de Equilibrio Servicio 2</t>
  </si>
  <si>
    <t>Estos datos están vinculados con Punto de Equilibrio Servicio 1</t>
  </si>
  <si>
    <t>El costo se asume independiente de las unidades producidas y vendidas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</si>
</sst>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2C0A]\ #,##0.00"/>
    <numFmt numFmtId="189" formatCode="[$$-409]#,##0"/>
    <numFmt numFmtId="190" formatCode="General_)"/>
    <numFmt numFmtId="191" formatCode="0.00_)"/>
    <numFmt numFmtId="192" formatCode="mmmm\-yy"/>
    <numFmt numFmtId="193" formatCode="&quot;$&quot;\ #,##0"/>
    <numFmt numFmtId="194" formatCode="&quot;$&quot;\ #,##0.00"/>
    <numFmt numFmtId="195" formatCode="0.000"/>
    <numFmt numFmtId="196" formatCode="\$\ #,##0.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"/>
      <family val="1"/>
    </font>
    <font>
      <sz val="8"/>
      <name val="CG Times"/>
      <family val="1"/>
    </font>
    <font>
      <b/>
      <sz val="10"/>
      <color indexed="8"/>
      <name val="CG Times"/>
      <family val="0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25"/>
      <color indexed="8"/>
      <name val="Arial"/>
      <family val="0"/>
    </font>
    <font>
      <b/>
      <sz val="8.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0" fillId="33" borderId="0" xfId="0" applyFill="1" applyAlignment="1">
      <alignment horizontal="right" wrapText="1"/>
    </xf>
    <xf numFmtId="17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84" fontId="8" fillId="0" borderId="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89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84" fontId="10" fillId="0" borderId="0" xfId="0" applyNumberFormat="1" applyFont="1" applyAlignment="1">
      <alignment/>
    </xf>
    <xf numFmtId="184" fontId="10" fillId="0" borderId="11" xfId="0" applyNumberFormat="1" applyFont="1" applyBorder="1" applyAlignment="1">
      <alignment/>
    </xf>
    <xf numFmtId="184" fontId="36" fillId="0" borderId="0" xfId="0" applyNumberFormat="1" applyFont="1" applyAlignment="1">
      <alignment/>
    </xf>
    <xf numFmtId="0" fontId="10" fillId="10" borderId="0" xfId="0" applyFont="1" applyFill="1" applyAlignment="1">
      <alignment/>
    </xf>
    <xf numFmtId="0" fontId="10" fillId="18" borderId="0" xfId="0" applyFont="1" applyFill="1" applyAlignment="1">
      <alignment/>
    </xf>
    <xf numFmtId="0" fontId="0" fillId="18" borderId="0" xfId="0" applyFill="1" applyAlignment="1">
      <alignment/>
    </xf>
    <xf numFmtId="0" fontId="17" fillId="5" borderId="0" xfId="0" applyFont="1" applyFill="1" applyAlignment="1">
      <alignment/>
    </xf>
    <xf numFmtId="193" fontId="10" fillId="0" borderId="0" xfId="0" applyNumberFormat="1" applyFont="1" applyAlignment="1">
      <alignment/>
    </xf>
    <xf numFmtId="193" fontId="10" fillId="5" borderId="0" xfId="0" applyNumberFormat="1" applyFont="1" applyFill="1" applyAlignment="1">
      <alignment/>
    </xf>
    <xf numFmtId="193" fontId="10" fillId="18" borderId="0" xfId="0" applyNumberFormat="1" applyFont="1" applyFill="1" applyAlignment="1">
      <alignment/>
    </xf>
    <xf numFmtId="193" fontId="0" fillId="18" borderId="0" xfId="0" applyNumberFormat="1" applyFill="1" applyAlignment="1">
      <alignment/>
    </xf>
    <xf numFmtId="0" fontId="36" fillId="0" borderId="0" xfId="0" applyFont="1" applyAlignment="1">
      <alignment horizontal="center"/>
    </xf>
    <xf numFmtId="0" fontId="0" fillId="9" borderId="0" xfId="0" applyFont="1" applyFill="1" applyAlignment="1">
      <alignment/>
    </xf>
    <xf numFmtId="6" fontId="0" fillId="0" borderId="0" xfId="0" applyNumberFormat="1" applyAlignment="1">
      <alignment/>
    </xf>
    <xf numFmtId="6" fontId="36" fillId="9" borderId="0" xfId="0" applyNumberFormat="1" applyFont="1" applyFill="1" applyAlignment="1">
      <alignment horizontal="center"/>
    </xf>
    <xf numFmtId="0" fontId="35" fillId="13" borderId="0" xfId="0" applyFont="1" applyFill="1" applyAlignment="1">
      <alignment/>
    </xf>
    <xf numFmtId="193" fontId="10" fillId="13" borderId="0" xfId="0" applyNumberFormat="1" applyFont="1" applyFill="1" applyAlignment="1">
      <alignment/>
    </xf>
    <xf numFmtId="184" fontId="36" fillId="13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193" fontId="0" fillId="9" borderId="0" xfId="0" applyNumberFormat="1" applyFill="1" applyAlignment="1">
      <alignment/>
    </xf>
    <xf numFmtId="193" fontId="0" fillId="0" borderId="0" xfId="0" applyNumberFormat="1" applyAlignment="1">
      <alignment/>
    </xf>
    <xf numFmtId="193" fontId="0" fillId="35" borderId="0" xfId="0" applyNumberFormat="1" applyFill="1" applyAlignment="1">
      <alignment/>
    </xf>
    <xf numFmtId="189" fontId="8" fillId="0" borderId="0" xfId="0" applyNumberFormat="1" applyFont="1" applyBorder="1" applyAlignment="1">
      <alignment horizontal="right" vertical="top" wrapText="1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"/>
          <c:w val="0.89775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76"/>
          <c:w val="0.8917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975"/>
          <c:w val="0.901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498025"/>
        <c:crossesAt val="1"/>
        <c:crossBetween val="between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7825"/>
          <c:w val="0.890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2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25"/>
          <c:w val="0.9197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equilibrio'!$D$67</c:f>
              <c:strCache>
                <c:ptCount val="1"/>
                <c:pt idx="0">
                  <c:v>Ingresos por ventas Servicio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equilibrio'!$E$67:$N$67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equilibrio'!$D$68</c:f>
              <c:strCache>
                <c:ptCount val="1"/>
                <c:pt idx="0">
                  <c:v>Costo total Servicio 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equilibrio'!$E$68:$N$68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At val="0"/>
        <c:auto val="1"/>
        <c:lblOffset val="100"/>
        <c:tickLblSkip val="1"/>
        <c:noMultiLvlLbl val="0"/>
      </c:catAx>
      <c:valAx>
        <c:axId val="384213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1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25"/>
          <c:w val="0.9082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equilibrio'!$D$62</c:f>
              <c:strCache>
                <c:ptCount val="1"/>
                <c:pt idx="0">
                  <c:v>Ingresos por ventas Servicio 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equilibrio'!$E$62:$N$62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equilibrio'!$D$63</c:f>
              <c:strCache>
                <c:ptCount val="1"/>
                <c:pt idx="0">
                  <c:v>Costo total Servicio 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equilibrio'!$E$63:$N$63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At val="0"/>
        <c:auto val="1"/>
        <c:lblOffset val="100"/>
        <c:tickLblSkip val="1"/>
        <c:noMultiLvlLbl val="0"/>
      </c:catAx>
      <c:valAx>
        <c:axId val="25120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0.113</cdr:y>
    </cdr:from>
    <cdr:to>
      <cdr:x>0.18325</cdr:x>
      <cdr:y>0.76475</cdr:y>
    </cdr:to>
    <cdr:sp>
      <cdr:nvSpPr>
        <cdr:cNvPr id="1" name="Line 1"/>
        <cdr:cNvSpPr>
          <a:spLocks/>
        </cdr:cNvSpPr>
      </cdr:nvSpPr>
      <cdr:spPr>
        <a:xfrm>
          <a:off x="12001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0.113</cdr:y>
    </cdr:from>
    <cdr:to>
      <cdr:x>0.4405</cdr:x>
      <cdr:y>0.76475</cdr:y>
    </cdr:to>
    <cdr:sp>
      <cdr:nvSpPr>
        <cdr:cNvPr id="2" name="Line 2"/>
        <cdr:cNvSpPr>
          <a:spLocks/>
        </cdr:cNvSpPr>
      </cdr:nvSpPr>
      <cdr:spPr>
        <a:xfrm>
          <a:off x="2905125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0.447</cdr:y>
    </cdr:from>
    <cdr:to>
      <cdr:x>0.2235</cdr:x>
      <cdr:y>0.47775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0550" y="2162175"/>
          <a:ext cx="876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</a:t>
          </a:r>
        </a:p>
      </cdr:txBody>
    </cdr:sp>
  </cdr:relSizeAnchor>
  <cdr:relSizeAnchor xmlns:cdr="http://schemas.openxmlformats.org/drawingml/2006/chartDrawing">
    <cdr:from>
      <cdr:x>0.23725</cdr:x>
      <cdr:y>0.30675</cdr:y>
    </cdr:from>
    <cdr:to>
      <cdr:x>0.358</cdr:x>
      <cdr:y>0.3605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1485900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ACELERADO</a:t>
          </a:r>
        </a:p>
      </cdr:txBody>
    </cdr:sp>
  </cdr:relSizeAnchor>
  <cdr:relSizeAnchor xmlns:cdr="http://schemas.openxmlformats.org/drawingml/2006/chartDrawing">
    <cdr:from>
      <cdr:x>0.691</cdr:x>
      <cdr:y>0.113</cdr:y>
    </cdr:from>
    <cdr:to>
      <cdr:x>0.691</cdr:x>
      <cdr:y>0.76475</cdr:y>
    </cdr:to>
    <cdr:sp>
      <cdr:nvSpPr>
        <cdr:cNvPr id="5" name="Line 5"/>
        <cdr:cNvSpPr>
          <a:spLocks/>
        </cdr:cNvSpPr>
      </cdr:nvSpPr>
      <cdr:spPr>
        <a:xfrm>
          <a:off x="45529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0.57075</cdr:y>
    </cdr:from>
    <cdr:to>
      <cdr:x>0.66</cdr:x>
      <cdr:y>0.6545</cdr:y>
    </cdr:to>
    <cdr:sp>
      <cdr:nvSpPr>
        <cdr:cNvPr id="6" name="Text Box 6"/>
        <cdr:cNvSpPr txBox="1">
          <a:spLocks noChangeArrowheads="1"/>
        </cdr:cNvSpPr>
      </cdr:nvSpPr>
      <cdr:spPr>
        <a:xfrm>
          <a:off x="3295650" y="27717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DESACELERACIÓN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23</xdr:row>
      <xdr:rowOff>590550</xdr:rowOff>
    </xdr:from>
    <xdr:to>
      <xdr:col>19</xdr:col>
      <xdr:colOff>276225</xdr:colOff>
      <xdr:row>50</xdr:row>
      <xdr:rowOff>95250</xdr:rowOff>
    </xdr:to>
    <xdr:graphicFrame>
      <xdr:nvGraphicFramePr>
        <xdr:cNvPr id="1" name="Gráfico 1"/>
        <xdr:cNvGraphicFramePr/>
      </xdr:nvGraphicFramePr>
      <xdr:xfrm>
        <a:off x="5267325" y="4838700"/>
        <a:ext cx="6591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53</xdr:row>
      <xdr:rowOff>28575</xdr:rowOff>
    </xdr:from>
    <xdr:to>
      <xdr:col>19</xdr:col>
      <xdr:colOff>323850</xdr:colOff>
      <xdr:row>80</xdr:row>
      <xdr:rowOff>28575</xdr:rowOff>
    </xdr:to>
    <xdr:graphicFrame>
      <xdr:nvGraphicFramePr>
        <xdr:cNvPr id="2" name="Gráfico 2"/>
        <xdr:cNvGraphicFramePr/>
      </xdr:nvGraphicFramePr>
      <xdr:xfrm>
        <a:off x="5305425" y="10106025"/>
        <a:ext cx="66008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71</xdr:row>
      <xdr:rowOff>161925</xdr:rowOff>
    </xdr:from>
    <xdr:to>
      <xdr:col>6</xdr:col>
      <xdr:colOff>752475</xdr:colOff>
      <xdr:row>98</xdr:row>
      <xdr:rowOff>9525</xdr:rowOff>
    </xdr:to>
    <xdr:graphicFrame>
      <xdr:nvGraphicFramePr>
        <xdr:cNvPr id="1" name="1 Gráfico"/>
        <xdr:cNvGraphicFramePr/>
      </xdr:nvGraphicFramePr>
      <xdr:xfrm>
        <a:off x="1543050" y="11658600"/>
        <a:ext cx="6048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15</xdr:col>
      <xdr:colOff>714375</xdr:colOff>
      <xdr:row>98</xdr:row>
      <xdr:rowOff>9525</xdr:rowOff>
    </xdr:to>
    <xdr:graphicFrame>
      <xdr:nvGraphicFramePr>
        <xdr:cNvPr id="2" name="2 Gráfico"/>
        <xdr:cNvGraphicFramePr/>
      </xdr:nvGraphicFramePr>
      <xdr:xfrm>
        <a:off x="8362950" y="11658600"/>
        <a:ext cx="6048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9.140625" style="0" customWidth="1"/>
    <col min="3" max="3" width="23.57421875" style="0" customWidth="1"/>
    <col min="4" max="4" width="12.421875" style="0" customWidth="1"/>
    <col min="5" max="5" width="14.00390625" style="0" customWidth="1"/>
    <col min="6" max="6" width="13.28125" style="0" customWidth="1"/>
    <col min="7" max="7" width="12.28125" style="0" customWidth="1"/>
    <col min="8" max="8" width="13.28125" style="0" customWidth="1"/>
    <col min="9" max="9" width="12.140625" style="0" customWidth="1"/>
    <col min="10" max="10" width="13.57421875" style="0" customWidth="1"/>
    <col min="11" max="11" width="12.7109375" style="0" customWidth="1"/>
    <col min="12" max="12" width="11.57421875" style="0" customWidth="1"/>
    <col min="13" max="13" width="12.140625" style="0" customWidth="1"/>
    <col min="14" max="14" width="11.8515625" style="0" customWidth="1"/>
  </cols>
  <sheetData>
    <row r="3" spans="4:13" ht="12.75">
      <c r="D3">
        <v>2008</v>
      </c>
      <c r="E3">
        <v>2009</v>
      </c>
      <c r="G3">
        <v>2010</v>
      </c>
      <c r="I3">
        <v>2011</v>
      </c>
      <c r="K3">
        <v>2012</v>
      </c>
      <c r="M3">
        <v>2013</v>
      </c>
    </row>
    <row r="4" spans="4:14" ht="12.75"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</row>
    <row r="5" spans="3:5" ht="12.75">
      <c r="C5" t="s">
        <v>2</v>
      </c>
      <c r="D5" s="5">
        <v>0.8</v>
      </c>
      <c r="E5" s="5">
        <v>0.38</v>
      </c>
    </row>
    <row r="6" spans="3:4" ht="12.75">
      <c r="C6" t="s">
        <v>3</v>
      </c>
      <c r="D6" s="5">
        <v>0.75</v>
      </c>
    </row>
    <row r="7" spans="3:4" ht="12.75">
      <c r="C7" t="s">
        <v>4</v>
      </c>
      <c r="D7" s="5">
        <v>0.08</v>
      </c>
    </row>
    <row r="8" spans="3:4" ht="12.75">
      <c r="C8" t="s">
        <v>5</v>
      </c>
      <c r="D8" s="5">
        <v>0.3</v>
      </c>
    </row>
    <row r="11" ht="12.75">
      <c r="C1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3"/>
  <sheetViews>
    <sheetView zoomScalePageLayoutView="0" workbookViewId="0" topLeftCell="A37">
      <selection activeCell="T24" sqref="T24"/>
    </sheetView>
  </sheetViews>
  <sheetFormatPr defaultColWidth="9.140625" defaultRowHeight="12.75"/>
  <cols>
    <col min="1" max="19" width="9.140625" style="0" customWidth="1"/>
    <col min="20" max="20" width="18.28125" style="0" customWidth="1"/>
  </cols>
  <sheetData>
    <row r="2" spans="1:18" ht="15.75">
      <c r="A2" s="14" t="s">
        <v>11</v>
      </c>
      <c r="P2" t="s">
        <v>15</v>
      </c>
      <c r="R2">
        <v>63</v>
      </c>
    </row>
    <row r="4" spans="2:19" ht="51">
      <c r="B4" s="12" t="s">
        <v>13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I4" s="12" t="s">
        <v>6</v>
      </c>
      <c r="J4" s="12" t="s">
        <v>13</v>
      </c>
      <c r="K4" s="12" t="s">
        <v>12</v>
      </c>
      <c r="L4" s="12" t="s">
        <v>14</v>
      </c>
      <c r="P4" s="12" t="s">
        <v>6</v>
      </c>
      <c r="Q4" s="12" t="s">
        <v>13</v>
      </c>
      <c r="R4" s="12" t="s">
        <v>12</v>
      </c>
      <c r="S4" s="12" t="s">
        <v>14</v>
      </c>
    </row>
    <row r="5" spans="3:19" ht="12.75">
      <c r="C5" s="13">
        <v>0</v>
      </c>
      <c r="D5" s="13">
        <v>63</v>
      </c>
      <c r="E5">
        <v>0.02</v>
      </c>
      <c r="F5">
        <v>0.3</v>
      </c>
      <c r="G5" s="12">
        <v>0</v>
      </c>
      <c r="I5" s="13">
        <v>0</v>
      </c>
      <c r="J5" s="11">
        <f>+G5</f>
        <v>0</v>
      </c>
      <c r="K5">
        <f>+G25</f>
        <v>0</v>
      </c>
      <c r="L5">
        <f>+G44</f>
        <v>0</v>
      </c>
      <c r="P5" s="15">
        <v>0</v>
      </c>
      <c r="Q5" s="10">
        <f>+(J5/$R$2)*100</f>
        <v>0</v>
      </c>
      <c r="R5" s="10">
        <f>+(K5/$R$2)*100</f>
        <v>0</v>
      </c>
      <c r="S5" s="10">
        <f>+(L5/$R$2)*100</f>
        <v>0</v>
      </c>
    </row>
    <row r="6" spans="3:20" ht="12.75">
      <c r="C6">
        <v>1</v>
      </c>
      <c r="D6">
        <v>63</v>
      </c>
      <c r="E6">
        <v>0.02</v>
      </c>
      <c r="F6">
        <v>0.3</v>
      </c>
      <c r="G6" s="11">
        <f>+G5+(E6*(D6-G5))+(F6*(G5/D6)*(D6-G5))</f>
        <v>1.26</v>
      </c>
      <c r="I6">
        <v>1</v>
      </c>
      <c r="J6" s="11">
        <f aca="true" t="shared" si="0" ref="J6:J21">+G6</f>
        <v>1.26</v>
      </c>
      <c r="K6" s="11">
        <f aca="true" t="shared" si="1" ref="K6:K21">+G26</f>
        <v>1.26</v>
      </c>
      <c r="L6" s="11">
        <f aca="true" t="shared" si="2" ref="L6:L21">+G45</f>
        <v>3.1500000000000004</v>
      </c>
      <c r="P6" s="7">
        <v>1</v>
      </c>
      <c r="Q6" s="10">
        <f aca="true" t="shared" si="3" ref="Q6:Q21">+(J6/$R$2)*100</f>
        <v>2</v>
      </c>
      <c r="R6" s="10">
        <f aca="true" t="shared" si="4" ref="R6:R21">+(K6/$R$2)*100</f>
        <v>2</v>
      </c>
      <c r="S6" s="10">
        <f aca="true" t="shared" si="5" ref="S6:S21">+(L6/$R$2)*100</f>
        <v>5</v>
      </c>
      <c r="T6" s="11">
        <f>+R6</f>
        <v>2</v>
      </c>
    </row>
    <row r="7" spans="3:20" ht="12.75">
      <c r="C7">
        <v>2</v>
      </c>
      <c r="D7">
        <v>63</v>
      </c>
      <c r="E7">
        <v>0.02</v>
      </c>
      <c r="F7">
        <v>0.3</v>
      </c>
      <c r="G7" s="11">
        <f aca="true" t="shared" si="6" ref="G7:G21">+G6+(E7*(D7-G6))+(F7*(G6/D7)*(D7-G6))</f>
        <v>2.86524</v>
      </c>
      <c r="I7">
        <v>2</v>
      </c>
      <c r="J7" s="11">
        <f t="shared" si="0"/>
        <v>2.86524</v>
      </c>
      <c r="K7" s="11">
        <f t="shared" si="1"/>
        <v>3.2356800000000003</v>
      </c>
      <c r="L7" s="11">
        <f t="shared" si="2"/>
        <v>7.938</v>
      </c>
      <c r="P7" s="7">
        <v>2</v>
      </c>
      <c r="Q7" s="10">
        <f t="shared" si="3"/>
        <v>4.548</v>
      </c>
      <c r="R7" s="10">
        <f t="shared" si="4"/>
        <v>5.136</v>
      </c>
      <c r="S7" s="10">
        <f t="shared" si="5"/>
        <v>12.6</v>
      </c>
      <c r="T7" s="11">
        <f>+R7-T6</f>
        <v>3.136</v>
      </c>
    </row>
    <row r="8" spans="3:20" ht="12.75">
      <c r="C8">
        <v>3</v>
      </c>
      <c r="D8">
        <v>63</v>
      </c>
      <c r="E8">
        <v>0.02</v>
      </c>
      <c r="F8">
        <v>0.3</v>
      </c>
      <c r="G8" s="11">
        <f t="shared" si="6"/>
        <v>4.8884138654400004</v>
      </c>
      <c r="I8">
        <v>3</v>
      </c>
      <c r="J8" s="11">
        <f t="shared" si="0"/>
        <v>4.8884138654400004</v>
      </c>
      <c r="K8" s="11">
        <f t="shared" si="1"/>
        <v>6.272663685120001</v>
      </c>
      <c r="L8" s="11">
        <f t="shared" si="2"/>
        <v>14.8537872</v>
      </c>
      <c r="P8" s="8">
        <v>3</v>
      </c>
      <c r="Q8" s="9">
        <f t="shared" si="3"/>
        <v>7.759387088000001</v>
      </c>
      <c r="R8" s="9">
        <f t="shared" si="4"/>
        <v>9.956609024000002</v>
      </c>
      <c r="S8" s="9">
        <f t="shared" si="5"/>
        <v>23.57744</v>
      </c>
      <c r="T8" s="11">
        <f>+R8-T6</f>
        <v>7.956609024000002</v>
      </c>
    </row>
    <row r="9" spans="3:19" ht="12.75">
      <c r="C9">
        <v>4</v>
      </c>
      <c r="D9">
        <v>63</v>
      </c>
      <c r="E9">
        <v>0.02</v>
      </c>
      <c r="F9">
        <v>0.3</v>
      </c>
      <c r="G9" s="11">
        <f t="shared" si="6"/>
        <v>7.403376461478315</v>
      </c>
      <c r="I9">
        <v>4</v>
      </c>
      <c r="J9" s="11">
        <f t="shared" si="0"/>
        <v>7.403376461478315</v>
      </c>
      <c r="K9" s="11">
        <f t="shared" si="1"/>
        <v>10.796081863378905</v>
      </c>
      <c r="L9" s="11">
        <f t="shared" si="2"/>
        <v>24.07208450111539</v>
      </c>
      <c r="P9" s="8">
        <v>4</v>
      </c>
      <c r="Q9" s="9">
        <f t="shared" si="3"/>
        <v>11.751391208695738</v>
      </c>
      <c r="R9" s="9">
        <f t="shared" si="4"/>
        <v>17.136637878379215</v>
      </c>
      <c r="S9" s="9">
        <f t="shared" si="5"/>
        <v>38.2096579382784</v>
      </c>
    </row>
    <row r="10" spans="3:19" ht="12.75">
      <c r="C10">
        <v>5</v>
      </c>
      <c r="D10">
        <v>63</v>
      </c>
      <c r="E10">
        <v>0.02</v>
      </c>
      <c r="F10">
        <v>0.3</v>
      </c>
      <c r="G10" s="11">
        <f t="shared" si="6"/>
        <v>10.4753219515</v>
      </c>
      <c r="I10">
        <v>5</v>
      </c>
      <c r="J10" s="11">
        <f t="shared" si="0"/>
        <v>10.4753219515</v>
      </c>
      <c r="K10" s="11">
        <f t="shared" si="1"/>
        <v>17.207758071750302</v>
      </c>
      <c r="L10" s="11">
        <f t="shared" si="2"/>
        <v>34.943014288835144</v>
      </c>
      <c r="P10" s="8">
        <v>5</v>
      </c>
      <c r="Q10" s="9">
        <f t="shared" si="3"/>
        <v>16.62749516111111</v>
      </c>
      <c r="R10" s="9">
        <f t="shared" si="4"/>
        <v>27.313901701190957</v>
      </c>
      <c r="S10" s="9">
        <f t="shared" si="5"/>
        <v>55.46510204577007</v>
      </c>
    </row>
    <row r="11" spans="3:20" ht="12.75">
      <c r="C11">
        <v>6</v>
      </c>
      <c r="D11">
        <v>63</v>
      </c>
      <c r="E11">
        <v>0.02</v>
      </c>
      <c r="F11">
        <v>0.3</v>
      </c>
      <c r="G11" s="11">
        <f t="shared" si="6"/>
        <v>14.14587700274106</v>
      </c>
      <c r="I11">
        <v>6</v>
      </c>
      <c r="J11" s="11">
        <f t="shared" si="0"/>
        <v>14.14587700274106</v>
      </c>
      <c r="K11" s="11">
        <f t="shared" si="1"/>
        <v>25.6281916785475</v>
      </c>
      <c r="L11" s="11">
        <f t="shared" si="2"/>
        <v>45.68296502779221</v>
      </c>
      <c r="P11" s="8">
        <v>6</v>
      </c>
      <c r="Q11" s="9">
        <f t="shared" si="3"/>
        <v>22.453773020223906</v>
      </c>
      <c r="R11" s="9">
        <f t="shared" si="4"/>
        <v>40.679669331027775</v>
      </c>
      <c r="S11" s="9">
        <f t="shared" si="5"/>
        <v>72.51264290125748</v>
      </c>
      <c r="T11" s="11">
        <f>+R11-T7</f>
        <v>37.54366933102777</v>
      </c>
    </row>
    <row r="12" spans="3:20" ht="12.75">
      <c r="C12">
        <v>7</v>
      </c>
      <c r="D12">
        <v>63</v>
      </c>
      <c r="E12">
        <v>0.02</v>
      </c>
      <c r="F12">
        <v>0.3</v>
      </c>
      <c r="G12" s="11">
        <f t="shared" si="6"/>
        <v>18.413837629333898</v>
      </c>
      <c r="I12">
        <v>7</v>
      </c>
      <c r="J12" s="11">
        <f t="shared" si="0"/>
        <v>18.413837629333898</v>
      </c>
      <c r="K12" s="11">
        <f t="shared" si="1"/>
        <v>35.49726467389199</v>
      </c>
      <c r="L12" s="11">
        <f t="shared" si="2"/>
        <v>54.083040614692344</v>
      </c>
      <c r="P12" s="8">
        <v>7</v>
      </c>
      <c r="Q12" s="9">
        <f t="shared" si="3"/>
        <v>29.228313697355397</v>
      </c>
      <c r="R12" s="9">
        <f t="shared" si="4"/>
        <v>56.344864561733324</v>
      </c>
      <c r="S12" s="9">
        <f t="shared" si="5"/>
        <v>85.84609621379738</v>
      </c>
      <c r="T12" s="11">
        <f>+R12-T8</f>
        <v>48.38825553773332</v>
      </c>
    </row>
    <row r="13" spans="3:19" ht="12.75">
      <c r="C13">
        <v>8</v>
      </c>
      <c r="D13">
        <v>63</v>
      </c>
      <c r="E13">
        <v>0.02</v>
      </c>
      <c r="F13">
        <v>0.3</v>
      </c>
      <c r="G13" s="11">
        <f t="shared" si="6"/>
        <v>23.215095897740373</v>
      </c>
      <c r="I13">
        <v>8</v>
      </c>
      <c r="J13" s="11">
        <f t="shared" si="0"/>
        <v>23.215095897740373</v>
      </c>
      <c r="K13" s="11">
        <f t="shared" si="1"/>
        <v>45.34514676257468</v>
      </c>
      <c r="L13" s="11">
        <f t="shared" si="2"/>
        <v>59.12180550391159</v>
      </c>
      <c r="P13" s="8">
        <v>8</v>
      </c>
      <c r="Q13" s="9">
        <f t="shared" si="3"/>
        <v>36.84935856784186</v>
      </c>
      <c r="R13" s="9">
        <f t="shared" si="4"/>
        <v>71.97642343265822</v>
      </c>
      <c r="S13" s="9">
        <f t="shared" si="5"/>
        <v>93.84413572049458</v>
      </c>
    </row>
    <row r="14" spans="3:20" ht="12.75">
      <c r="C14">
        <v>9</v>
      </c>
      <c r="D14">
        <v>63</v>
      </c>
      <c r="E14">
        <v>0.02</v>
      </c>
      <c r="F14">
        <v>0.3</v>
      </c>
      <c r="G14" s="11">
        <f t="shared" si="6"/>
        <v>28.408938570339668</v>
      </c>
      <c r="I14">
        <v>9</v>
      </c>
      <c r="J14" s="11">
        <f t="shared" si="0"/>
        <v>28.408938570339668</v>
      </c>
      <c r="K14" s="11">
        <f t="shared" si="1"/>
        <v>53.322642980873354</v>
      </c>
      <c r="L14" s="11">
        <f t="shared" si="2"/>
        <v>61.49939009256438</v>
      </c>
      <c r="P14" s="8">
        <v>9</v>
      </c>
      <c r="Q14" s="9">
        <f t="shared" si="3"/>
        <v>45.09355328625344</v>
      </c>
      <c r="R14" s="9">
        <f t="shared" si="4"/>
        <v>84.63911584265612</v>
      </c>
      <c r="S14" s="9">
        <f t="shared" si="5"/>
        <v>97.61807951200696</v>
      </c>
      <c r="T14" s="11">
        <f>+R14-T11</f>
        <v>47.09544651162835</v>
      </c>
    </row>
    <row r="15" spans="3:19" ht="12.75">
      <c r="C15">
        <v>10</v>
      </c>
      <c r="D15">
        <v>63</v>
      </c>
      <c r="E15">
        <v>0.02</v>
      </c>
      <c r="F15">
        <v>0.3</v>
      </c>
      <c r="G15" s="11">
        <f t="shared" si="6"/>
        <v>33.78026141435224</v>
      </c>
      <c r="I15">
        <v>10</v>
      </c>
      <c r="J15" s="11">
        <f t="shared" si="0"/>
        <v>33.78026141435224</v>
      </c>
      <c r="K15" s="11">
        <f t="shared" si="1"/>
        <v>58.430687772011495</v>
      </c>
      <c r="L15" s="11">
        <f t="shared" si="2"/>
        <v>62.45334053149949</v>
      </c>
      <c r="P15">
        <v>10</v>
      </c>
      <c r="Q15" s="11">
        <f t="shared" si="3"/>
        <v>53.61946256246387</v>
      </c>
      <c r="R15" s="11">
        <f t="shared" si="4"/>
        <v>92.74712344763729</v>
      </c>
      <c r="S15" s="11">
        <f t="shared" si="5"/>
        <v>99.1322865579357</v>
      </c>
    </row>
    <row r="16" spans="3:19" ht="12.75">
      <c r="C16">
        <v>11</v>
      </c>
      <c r="D16">
        <v>63</v>
      </c>
      <c r="E16">
        <v>0.02</v>
      </c>
      <c r="F16">
        <v>0.3</v>
      </c>
      <c r="G16" s="11">
        <f t="shared" si="6"/>
        <v>39.06489622359956</v>
      </c>
      <c r="I16">
        <v>11</v>
      </c>
      <c r="J16" s="11">
        <f t="shared" si="0"/>
        <v>39.06489622359956</v>
      </c>
      <c r="K16" s="11">
        <f t="shared" si="1"/>
        <v>61.06481740825156</v>
      </c>
      <c r="L16" s="11">
        <f t="shared" si="2"/>
        <v>62.805823123410526</v>
      </c>
      <c r="P16">
        <v>11</v>
      </c>
      <c r="Q16" s="11">
        <f t="shared" si="3"/>
        <v>62.00777178349137</v>
      </c>
      <c r="R16" s="11">
        <f t="shared" si="4"/>
        <v>96.92828160039929</v>
      </c>
      <c r="S16" s="11">
        <f t="shared" si="5"/>
        <v>99.69178273557226</v>
      </c>
    </row>
    <row r="17" spans="3:19" ht="12.75">
      <c r="C17">
        <v>12</v>
      </c>
      <c r="D17">
        <v>63</v>
      </c>
      <c r="E17">
        <v>0.02</v>
      </c>
      <c r="F17">
        <v>0.3</v>
      </c>
      <c r="G17" s="11">
        <f t="shared" si="6"/>
        <v>43.99608565687123</v>
      </c>
      <c r="I17">
        <v>12</v>
      </c>
      <c r="J17" s="11">
        <f t="shared" si="0"/>
        <v>43.99608565687123</v>
      </c>
      <c r="K17" s="11">
        <f t="shared" si="1"/>
        <v>62.22896459929363</v>
      </c>
      <c r="L17" s="11">
        <f t="shared" si="2"/>
        <v>62.93167900119938</v>
      </c>
      <c r="P17">
        <v>12</v>
      </c>
      <c r="Q17" s="11">
        <f t="shared" si="3"/>
        <v>69.8350565982083</v>
      </c>
      <c r="R17" s="11">
        <f t="shared" si="4"/>
        <v>98.77613428459307</v>
      </c>
      <c r="S17" s="11">
        <f t="shared" si="5"/>
        <v>99.89155397015774</v>
      </c>
    </row>
    <row r="18" spans="3:19" ht="12.75">
      <c r="C18">
        <v>13</v>
      </c>
      <c r="D18">
        <v>63</v>
      </c>
      <c r="E18">
        <v>0.02</v>
      </c>
      <c r="F18">
        <v>0.3</v>
      </c>
      <c r="G18" s="11">
        <f t="shared" si="6"/>
        <v>48.357582244953505</v>
      </c>
      <c r="I18">
        <v>13</v>
      </c>
      <c r="J18" s="11">
        <f t="shared" si="0"/>
        <v>48.357582244953505</v>
      </c>
      <c r="K18" s="11">
        <f t="shared" si="1"/>
        <v>62.70134468497784</v>
      </c>
      <c r="L18" s="11">
        <f t="shared" si="2"/>
        <v>62.97604319557333</v>
      </c>
      <c r="P18">
        <v>13</v>
      </c>
      <c r="Q18" s="11">
        <f t="shared" si="3"/>
        <v>76.75806705548175</v>
      </c>
      <c r="R18" s="11">
        <f t="shared" si="4"/>
        <v>99.52594394440926</v>
      </c>
      <c r="S18" s="11">
        <f t="shared" si="5"/>
        <v>99.96197332630688</v>
      </c>
    </row>
    <row r="19" spans="3:19" ht="12.75">
      <c r="C19">
        <v>14</v>
      </c>
      <c r="D19">
        <v>63</v>
      </c>
      <c r="E19">
        <v>0.02</v>
      </c>
      <c r="F19">
        <v>0.3</v>
      </c>
      <c r="G19" s="11">
        <f t="shared" si="6"/>
        <v>52.02220165174314</v>
      </c>
      <c r="I19">
        <v>14</v>
      </c>
      <c r="J19" s="11">
        <f t="shared" si="0"/>
        <v>52.02220165174314</v>
      </c>
      <c r="K19" s="11">
        <f t="shared" si="1"/>
        <v>62.88566150412786</v>
      </c>
      <c r="L19" s="11">
        <f t="shared" si="2"/>
        <v>62.99160965246516</v>
      </c>
      <c r="P19">
        <v>14</v>
      </c>
      <c r="Q19" s="11">
        <f t="shared" si="3"/>
        <v>82.57492325673515</v>
      </c>
      <c r="R19" s="11">
        <f t="shared" si="4"/>
        <v>99.81851032401248</v>
      </c>
      <c r="S19" s="11">
        <f t="shared" si="5"/>
        <v>99.98668198803993</v>
      </c>
    </row>
    <row r="20" spans="3:19" ht="12.75">
      <c r="C20">
        <v>15</v>
      </c>
      <c r="D20">
        <v>63</v>
      </c>
      <c r="E20">
        <v>0.02</v>
      </c>
      <c r="F20">
        <v>0.3</v>
      </c>
      <c r="G20" s="11">
        <f t="shared" si="6"/>
        <v>54.96123018711395</v>
      </c>
      <c r="I20">
        <v>15</v>
      </c>
      <c r="J20" s="11">
        <f t="shared" si="0"/>
        <v>54.96123018711395</v>
      </c>
      <c r="K20" s="11">
        <f t="shared" si="1"/>
        <v>62.95642686402917</v>
      </c>
      <c r="L20" s="11">
        <f t="shared" si="2"/>
        <v>62.99706270790631</v>
      </c>
      <c r="P20">
        <v>15</v>
      </c>
      <c r="Q20" s="11">
        <f t="shared" si="3"/>
        <v>87.24004791605388</v>
      </c>
      <c r="R20" s="11">
        <f t="shared" si="4"/>
        <v>99.93083629210979</v>
      </c>
      <c r="S20" s="11">
        <f t="shared" si="5"/>
        <v>99.99533763159731</v>
      </c>
    </row>
    <row r="21" spans="3:19" ht="12.75">
      <c r="C21">
        <v>16</v>
      </c>
      <c r="D21">
        <v>63</v>
      </c>
      <c r="E21">
        <v>0.02</v>
      </c>
      <c r="F21">
        <v>0.3</v>
      </c>
      <c r="G21" s="11">
        <f t="shared" si="6"/>
        <v>57.225913574358586</v>
      </c>
      <c r="I21">
        <v>16</v>
      </c>
      <c r="J21" s="11">
        <f t="shared" si="0"/>
        <v>57.225913574358586</v>
      </c>
      <c r="K21" s="11">
        <f t="shared" si="1"/>
        <v>62.9834241262532</v>
      </c>
      <c r="L21" s="11">
        <f t="shared" si="2"/>
        <v>62.99897186559878</v>
      </c>
      <c r="P21">
        <v>16</v>
      </c>
      <c r="Q21" s="11">
        <f t="shared" si="3"/>
        <v>90.83478345136284</v>
      </c>
      <c r="R21" s="11">
        <f t="shared" si="4"/>
        <v>99.97368908929079</v>
      </c>
      <c r="S21" s="11">
        <f t="shared" si="5"/>
        <v>99.998368040633</v>
      </c>
    </row>
    <row r="24" spans="2:7" ht="51">
      <c r="B24" s="12" t="s">
        <v>12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</row>
    <row r="25" spans="3:7" ht="12.75">
      <c r="C25" s="13">
        <v>0</v>
      </c>
      <c r="D25" s="13">
        <v>63</v>
      </c>
      <c r="E25">
        <v>0.02</v>
      </c>
      <c r="F25">
        <v>0.6</v>
      </c>
      <c r="G25" s="12">
        <v>0</v>
      </c>
    </row>
    <row r="26" spans="3:7" ht="12.75">
      <c r="C26">
        <v>1</v>
      </c>
      <c r="D26">
        <v>63</v>
      </c>
      <c r="E26">
        <v>0.02</v>
      </c>
      <c r="F26">
        <v>0.6</v>
      </c>
      <c r="G26" s="11">
        <f>+G25+(E26*(D26-G25))+(F26*(G25/D26)*(D26-G25))</f>
        <v>1.26</v>
      </c>
    </row>
    <row r="27" spans="3:7" ht="12.75">
      <c r="C27">
        <v>2</v>
      </c>
      <c r="D27">
        <v>63</v>
      </c>
      <c r="E27">
        <v>0.02</v>
      </c>
      <c r="F27">
        <v>0.6</v>
      </c>
      <c r="G27" s="11">
        <f aca="true" t="shared" si="7" ref="G27:G41">+G26+(E27*(D27-G26))+(F27*(G26/D27)*(D27-G26))</f>
        <v>3.2356800000000003</v>
      </c>
    </row>
    <row r="28" spans="3:7" ht="12.75">
      <c r="C28">
        <v>3</v>
      </c>
      <c r="D28">
        <v>63</v>
      </c>
      <c r="E28">
        <v>0.02</v>
      </c>
      <c r="F28">
        <v>0.6</v>
      </c>
      <c r="G28" s="11">
        <f t="shared" si="7"/>
        <v>6.272663685120001</v>
      </c>
    </row>
    <row r="29" spans="3:7" ht="12.75">
      <c r="C29">
        <v>4</v>
      </c>
      <c r="D29">
        <v>63</v>
      </c>
      <c r="E29">
        <v>0.02</v>
      </c>
      <c r="F29">
        <v>0.6</v>
      </c>
      <c r="G29" s="11">
        <f t="shared" si="7"/>
        <v>10.796081863378905</v>
      </c>
    </row>
    <row r="30" spans="3:7" ht="12.75">
      <c r="C30">
        <v>5</v>
      </c>
      <c r="D30">
        <v>63</v>
      </c>
      <c r="E30">
        <v>0.02</v>
      </c>
      <c r="F30">
        <v>0.6</v>
      </c>
      <c r="G30" s="11">
        <f t="shared" si="7"/>
        <v>17.207758071750302</v>
      </c>
    </row>
    <row r="31" spans="3:7" ht="12.75">
      <c r="C31">
        <v>6</v>
      </c>
      <c r="D31">
        <v>63</v>
      </c>
      <c r="E31">
        <v>0.02</v>
      </c>
      <c r="F31">
        <v>0.6</v>
      </c>
      <c r="G31" s="11">
        <f t="shared" si="7"/>
        <v>25.6281916785475</v>
      </c>
    </row>
    <row r="32" spans="3:7" ht="12.75">
      <c r="C32">
        <v>7</v>
      </c>
      <c r="D32">
        <v>63</v>
      </c>
      <c r="E32">
        <v>0.02</v>
      </c>
      <c r="F32">
        <v>0.6</v>
      </c>
      <c r="G32" s="11">
        <f t="shared" si="7"/>
        <v>35.49726467389199</v>
      </c>
    </row>
    <row r="33" spans="3:7" ht="12.75">
      <c r="C33">
        <v>8</v>
      </c>
      <c r="D33">
        <v>63</v>
      </c>
      <c r="E33">
        <v>0.02</v>
      </c>
      <c r="F33">
        <v>0.6</v>
      </c>
      <c r="G33" s="11">
        <f t="shared" si="7"/>
        <v>45.34514676257468</v>
      </c>
    </row>
    <row r="34" spans="3:7" ht="12.75">
      <c r="C34">
        <v>9</v>
      </c>
      <c r="D34">
        <v>63</v>
      </c>
      <c r="E34">
        <v>0.02</v>
      </c>
      <c r="F34">
        <v>0.6</v>
      </c>
      <c r="G34" s="11">
        <f t="shared" si="7"/>
        <v>53.322642980873354</v>
      </c>
    </row>
    <row r="35" spans="3:7" ht="12.75">
      <c r="C35">
        <v>10</v>
      </c>
      <c r="D35">
        <v>63</v>
      </c>
      <c r="E35">
        <v>0.02</v>
      </c>
      <c r="F35">
        <v>0.6</v>
      </c>
      <c r="G35" s="11">
        <f t="shared" si="7"/>
        <v>58.430687772011495</v>
      </c>
    </row>
    <row r="36" spans="3:7" ht="12.75">
      <c r="C36">
        <v>11</v>
      </c>
      <c r="D36">
        <v>63</v>
      </c>
      <c r="E36">
        <v>0.02</v>
      </c>
      <c r="F36">
        <v>0.6</v>
      </c>
      <c r="G36" s="11">
        <f t="shared" si="7"/>
        <v>61.06481740825156</v>
      </c>
    </row>
    <row r="37" spans="3:7" ht="12.75">
      <c r="C37">
        <v>12</v>
      </c>
      <c r="D37">
        <v>63</v>
      </c>
      <c r="E37">
        <v>0.02</v>
      </c>
      <c r="F37">
        <v>0.6</v>
      </c>
      <c r="G37" s="11">
        <f t="shared" si="7"/>
        <v>62.22896459929363</v>
      </c>
    </row>
    <row r="38" spans="3:7" ht="12.75">
      <c r="C38">
        <v>13</v>
      </c>
      <c r="D38">
        <v>63</v>
      </c>
      <c r="E38">
        <v>0.02</v>
      </c>
      <c r="F38">
        <v>0.6</v>
      </c>
      <c r="G38" s="11">
        <f t="shared" si="7"/>
        <v>62.70134468497784</v>
      </c>
    </row>
    <row r="39" spans="3:7" ht="12.75">
      <c r="C39">
        <v>14</v>
      </c>
      <c r="D39">
        <v>63</v>
      </c>
      <c r="E39">
        <v>0.02</v>
      </c>
      <c r="F39">
        <v>0.6</v>
      </c>
      <c r="G39" s="11">
        <f t="shared" si="7"/>
        <v>62.88566150412786</v>
      </c>
    </row>
    <row r="40" spans="3:7" ht="12.75">
      <c r="C40">
        <v>15</v>
      </c>
      <c r="D40">
        <v>63</v>
      </c>
      <c r="E40">
        <v>0.02</v>
      </c>
      <c r="F40">
        <v>0.6</v>
      </c>
      <c r="G40" s="11">
        <f t="shared" si="7"/>
        <v>62.95642686402917</v>
      </c>
    </row>
    <row r="41" spans="3:7" ht="12.75">
      <c r="C41">
        <v>16</v>
      </c>
      <c r="D41">
        <v>63</v>
      </c>
      <c r="E41">
        <v>0.02</v>
      </c>
      <c r="F41">
        <v>0.6</v>
      </c>
      <c r="G41" s="11">
        <f t="shared" si="7"/>
        <v>62.9834241262532</v>
      </c>
    </row>
    <row r="43" spans="2:7" ht="51">
      <c r="B43" s="12" t="s">
        <v>14</v>
      </c>
      <c r="C43" s="12" t="s">
        <v>6</v>
      </c>
      <c r="D43" s="12" t="s">
        <v>7</v>
      </c>
      <c r="E43" s="12" t="s">
        <v>8</v>
      </c>
      <c r="F43" s="12" t="s">
        <v>9</v>
      </c>
      <c r="G43" s="12" t="s">
        <v>10</v>
      </c>
    </row>
    <row r="44" spans="3:7" ht="12.75">
      <c r="C44" s="13">
        <v>0</v>
      </c>
      <c r="D44" s="13">
        <v>63</v>
      </c>
      <c r="E44">
        <v>0.05</v>
      </c>
      <c r="F44">
        <v>0.6</v>
      </c>
      <c r="G44" s="12">
        <v>0</v>
      </c>
    </row>
    <row r="45" spans="3:7" ht="12.75">
      <c r="C45">
        <v>1</v>
      </c>
      <c r="D45">
        <v>63</v>
      </c>
      <c r="E45">
        <v>0.05</v>
      </c>
      <c r="F45">
        <v>0.6</v>
      </c>
      <c r="G45" s="11">
        <f>+G44+(E45*(D45-G44))+(F45*(G44/D45)*(D45-G44))</f>
        <v>3.1500000000000004</v>
      </c>
    </row>
    <row r="46" spans="3:7" ht="12.75">
      <c r="C46">
        <v>2</v>
      </c>
      <c r="D46">
        <v>63</v>
      </c>
      <c r="E46">
        <v>0.05</v>
      </c>
      <c r="F46">
        <v>0.6</v>
      </c>
      <c r="G46" s="11">
        <f aca="true" t="shared" si="8" ref="G46:G60">+G45+(E46*(D46-G45))+(F46*(G45/D46)*(D46-G45))</f>
        <v>7.938</v>
      </c>
    </row>
    <row r="47" spans="3:7" ht="12.75">
      <c r="C47">
        <v>3</v>
      </c>
      <c r="D47">
        <v>63</v>
      </c>
      <c r="E47">
        <v>0.05</v>
      </c>
      <c r="F47">
        <v>0.6</v>
      </c>
      <c r="G47" s="11">
        <f t="shared" si="8"/>
        <v>14.8537872</v>
      </c>
    </row>
    <row r="48" spans="3:7" ht="12.75">
      <c r="C48">
        <v>4</v>
      </c>
      <c r="D48">
        <v>63</v>
      </c>
      <c r="E48">
        <v>0.05</v>
      </c>
      <c r="F48">
        <v>0.6</v>
      </c>
      <c r="G48" s="11">
        <f t="shared" si="8"/>
        <v>24.07208450111539</v>
      </c>
    </row>
    <row r="49" spans="3:7" ht="12.75">
      <c r="C49">
        <v>5</v>
      </c>
      <c r="D49">
        <v>63</v>
      </c>
      <c r="E49">
        <v>0.05</v>
      </c>
      <c r="F49">
        <v>0.6</v>
      </c>
      <c r="G49" s="11">
        <f t="shared" si="8"/>
        <v>34.943014288835144</v>
      </c>
    </row>
    <row r="50" spans="3:7" ht="12.75">
      <c r="C50">
        <v>6</v>
      </c>
      <c r="D50">
        <v>63</v>
      </c>
      <c r="E50">
        <v>0.05</v>
      </c>
      <c r="F50">
        <v>0.6</v>
      </c>
      <c r="G50" s="11">
        <f t="shared" si="8"/>
        <v>45.68296502779221</v>
      </c>
    </row>
    <row r="51" spans="3:7" ht="12.75">
      <c r="C51">
        <v>7</v>
      </c>
      <c r="D51">
        <v>63</v>
      </c>
      <c r="E51">
        <v>0.05</v>
      </c>
      <c r="F51">
        <v>0.6</v>
      </c>
      <c r="G51" s="11">
        <f t="shared" si="8"/>
        <v>54.083040614692344</v>
      </c>
    </row>
    <row r="52" spans="3:7" ht="12.75">
      <c r="C52">
        <v>8</v>
      </c>
      <c r="D52">
        <v>63</v>
      </c>
      <c r="E52">
        <v>0.05</v>
      </c>
      <c r="F52">
        <v>0.6</v>
      </c>
      <c r="G52" s="11">
        <f t="shared" si="8"/>
        <v>59.12180550391159</v>
      </c>
    </row>
    <row r="53" spans="3:7" ht="12.75">
      <c r="C53">
        <v>9</v>
      </c>
      <c r="D53">
        <v>63</v>
      </c>
      <c r="E53">
        <v>0.05</v>
      </c>
      <c r="F53">
        <v>0.6</v>
      </c>
      <c r="G53" s="11">
        <f t="shared" si="8"/>
        <v>61.49939009256438</v>
      </c>
    </row>
    <row r="54" spans="3:7" ht="12.75">
      <c r="C54">
        <v>10</v>
      </c>
      <c r="D54">
        <v>63</v>
      </c>
      <c r="E54">
        <v>0.05</v>
      </c>
      <c r="F54">
        <v>0.6</v>
      </c>
      <c r="G54" s="11">
        <f t="shared" si="8"/>
        <v>62.45334053149949</v>
      </c>
    </row>
    <row r="55" spans="3:7" ht="12.75">
      <c r="C55">
        <v>11</v>
      </c>
      <c r="D55">
        <v>63</v>
      </c>
      <c r="E55">
        <v>0.05</v>
      </c>
      <c r="F55">
        <v>0.6</v>
      </c>
      <c r="G55" s="11">
        <f t="shared" si="8"/>
        <v>62.805823123410526</v>
      </c>
    </row>
    <row r="56" spans="3:7" ht="12.75">
      <c r="C56">
        <v>12</v>
      </c>
      <c r="D56">
        <v>63</v>
      </c>
      <c r="E56">
        <v>0.05</v>
      </c>
      <c r="F56">
        <v>0.6</v>
      </c>
      <c r="G56" s="11">
        <f t="shared" si="8"/>
        <v>62.93167900119938</v>
      </c>
    </row>
    <row r="57" spans="3:7" ht="12.75">
      <c r="C57">
        <v>13</v>
      </c>
      <c r="D57">
        <v>63</v>
      </c>
      <c r="E57">
        <v>0.05</v>
      </c>
      <c r="F57">
        <v>0.6</v>
      </c>
      <c r="G57" s="11">
        <f t="shared" si="8"/>
        <v>62.97604319557333</v>
      </c>
    </row>
    <row r="58" spans="3:7" ht="12.75">
      <c r="C58">
        <v>14</v>
      </c>
      <c r="D58">
        <v>63</v>
      </c>
      <c r="E58">
        <v>0.05</v>
      </c>
      <c r="F58">
        <v>0.6</v>
      </c>
      <c r="G58" s="11">
        <f t="shared" si="8"/>
        <v>62.99160965246516</v>
      </c>
    </row>
    <row r="59" spans="3:7" ht="12.75">
      <c r="C59">
        <v>15</v>
      </c>
      <c r="D59">
        <v>63</v>
      </c>
      <c r="E59">
        <v>0.05</v>
      </c>
      <c r="F59">
        <v>0.6</v>
      </c>
      <c r="G59" s="11">
        <f t="shared" si="8"/>
        <v>62.99706270790631</v>
      </c>
    </row>
    <row r="60" spans="3:7" ht="12.75">
      <c r="C60">
        <v>16</v>
      </c>
      <c r="D60">
        <v>63</v>
      </c>
      <c r="E60">
        <v>0.05</v>
      </c>
      <c r="F60">
        <v>0.6</v>
      </c>
      <c r="G60" s="11">
        <f t="shared" si="8"/>
        <v>62.99897186559878</v>
      </c>
    </row>
    <row r="64" spans="3:7" ht="51">
      <c r="C64" s="12" t="s">
        <v>6</v>
      </c>
      <c r="D64" s="12" t="s">
        <v>7</v>
      </c>
      <c r="E64" s="12" t="s">
        <v>8</v>
      </c>
      <c r="F64" s="12" t="s">
        <v>9</v>
      </c>
      <c r="G64" s="12" t="s">
        <v>10</v>
      </c>
    </row>
    <row r="65" spans="3:7" ht="12.75">
      <c r="C65" s="13">
        <v>0</v>
      </c>
      <c r="D65" s="13">
        <v>63</v>
      </c>
      <c r="E65">
        <v>0.08</v>
      </c>
      <c r="F65">
        <v>0.6</v>
      </c>
      <c r="G65" s="12">
        <v>0</v>
      </c>
    </row>
    <row r="66" spans="3:7" ht="12.75">
      <c r="C66">
        <v>1</v>
      </c>
      <c r="D66">
        <v>63</v>
      </c>
      <c r="E66">
        <v>0.08</v>
      </c>
      <c r="F66">
        <v>0.6</v>
      </c>
      <c r="G66" s="11">
        <f>+G65+(E66*(D66-G65))+(F66*(G65/D66)*(D66-G65))</f>
        <v>5.04</v>
      </c>
    </row>
    <row r="67" spans="3:7" ht="12.75">
      <c r="C67">
        <v>2</v>
      </c>
      <c r="D67">
        <v>63</v>
      </c>
      <c r="E67">
        <v>0.08</v>
      </c>
      <c r="F67">
        <v>0.6</v>
      </c>
      <c r="G67" s="11">
        <f aca="true" t="shared" si="9" ref="G67:G81">+G66+(E67*(D67-G66))+(F67*(G66/D67)*(D67-G66))</f>
        <v>12.45888</v>
      </c>
    </row>
    <row r="68" spans="3:7" ht="12.75">
      <c r="C68">
        <v>3</v>
      </c>
      <c r="D68">
        <v>63</v>
      </c>
      <c r="E68">
        <v>0.08</v>
      </c>
      <c r="F68">
        <v>0.6</v>
      </c>
      <c r="G68" s="11">
        <f t="shared" si="9"/>
        <v>22.499176734720002</v>
      </c>
    </row>
    <row r="69" spans="3:7" ht="12.75">
      <c r="C69">
        <v>4</v>
      </c>
      <c r="D69">
        <v>63</v>
      </c>
      <c r="E69">
        <v>0.08</v>
      </c>
      <c r="F69">
        <v>0.6</v>
      </c>
      <c r="G69" s="11">
        <f t="shared" si="9"/>
        <v>34.41767288686806</v>
      </c>
    </row>
    <row r="70" spans="3:7" ht="12.75">
      <c r="C70">
        <v>5</v>
      </c>
      <c r="D70">
        <v>63</v>
      </c>
      <c r="E70">
        <v>0.08</v>
      </c>
      <c r="F70">
        <v>0.6</v>
      </c>
      <c r="G70" s="11">
        <f t="shared" si="9"/>
        <v>46.07318462663514</v>
      </c>
    </row>
    <row r="71" spans="3:7" ht="12.75">
      <c r="C71">
        <v>6</v>
      </c>
      <c r="D71">
        <v>63</v>
      </c>
      <c r="E71">
        <v>0.08</v>
      </c>
      <c r="F71">
        <v>0.6</v>
      </c>
      <c r="G71" s="11">
        <f t="shared" si="9"/>
        <v>54.854684997818666</v>
      </c>
    </row>
    <row r="72" spans="3:7" ht="12.75">
      <c r="C72">
        <v>7</v>
      </c>
      <c r="D72">
        <v>63</v>
      </c>
      <c r="E72">
        <v>0.08</v>
      </c>
      <c r="F72">
        <v>0.6</v>
      </c>
      <c r="G72" s="11">
        <f t="shared" si="9"/>
        <v>59.76163104230426</v>
      </c>
    </row>
    <row r="73" spans="3:7" ht="12.75">
      <c r="C73">
        <v>8</v>
      </c>
      <c r="D73">
        <v>63</v>
      </c>
      <c r="E73">
        <v>0.08</v>
      </c>
      <c r="F73">
        <v>0.6</v>
      </c>
      <c r="G73" s="11">
        <f t="shared" si="9"/>
        <v>61.86384542395482</v>
      </c>
    </row>
    <row r="74" spans="3:7" ht="12.75">
      <c r="C74">
        <v>9</v>
      </c>
      <c r="D74">
        <v>63</v>
      </c>
      <c r="E74">
        <v>0.08</v>
      </c>
      <c r="F74">
        <v>0.6</v>
      </c>
      <c r="G74" s="11">
        <f t="shared" si="9"/>
        <v>62.624136752611555</v>
      </c>
    </row>
    <row r="75" spans="3:7" ht="12.75">
      <c r="C75">
        <v>10</v>
      </c>
      <c r="D75">
        <v>63</v>
      </c>
      <c r="E75">
        <v>0.08</v>
      </c>
      <c r="F75">
        <v>0.6</v>
      </c>
      <c r="G75" s="11">
        <f t="shared" si="9"/>
        <v>62.87837830197153</v>
      </c>
    </row>
    <row r="76" spans="3:7" ht="12.75">
      <c r="C76">
        <v>11</v>
      </c>
      <c r="D76">
        <v>63</v>
      </c>
      <c r="E76">
        <v>0.08</v>
      </c>
      <c r="F76">
        <v>0.6</v>
      </c>
      <c r="G76" s="11">
        <f t="shared" si="9"/>
        <v>62.96094018198869</v>
      </c>
    </row>
    <row r="77" spans="3:7" ht="12.75">
      <c r="C77">
        <v>12</v>
      </c>
      <c r="D77">
        <v>63</v>
      </c>
      <c r="E77">
        <v>0.08</v>
      </c>
      <c r="F77">
        <v>0.6</v>
      </c>
      <c r="G77" s="11">
        <f t="shared" si="9"/>
        <v>62.98748632805178</v>
      </c>
    </row>
    <row r="78" spans="3:7" ht="12.75">
      <c r="C78">
        <v>13</v>
      </c>
      <c r="D78">
        <v>63</v>
      </c>
      <c r="E78">
        <v>0.08</v>
      </c>
      <c r="F78">
        <v>0.6</v>
      </c>
      <c r="G78" s="11">
        <f t="shared" si="9"/>
        <v>62.99599413362433</v>
      </c>
    </row>
    <row r="79" spans="3:7" ht="12.75">
      <c r="C79">
        <v>14</v>
      </c>
      <c r="D79">
        <v>63</v>
      </c>
      <c r="E79">
        <v>0.08</v>
      </c>
      <c r="F79">
        <v>0.6</v>
      </c>
      <c r="G79" s="11">
        <f t="shared" si="9"/>
        <v>62.99871796993154</v>
      </c>
    </row>
    <row r="80" spans="3:7" ht="12.75">
      <c r="C80">
        <v>15</v>
      </c>
      <c r="D80">
        <v>63</v>
      </c>
      <c r="E80">
        <v>0.08</v>
      </c>
      <c r="F80">
        <v>0.6</v>
      </c>
      <c r="G80" s="11">
        <f t="shared" si="9"/>
        <v>62.99958973472474</v>
      </c>
    </row>
    <row r="81" spans="3:7" ht="12.75">
      <c r="C81">
        <v>16</v>
      </c>
      <c r="D81">
        <v>63</v>
      </c>
      <c r="E81">
        <v>0.08</v>
      </c>
      <c r="F81">
        <v>0.6</v>
      </c>
      <c r="G81" s="11">
        <f t="shared" si="9"/>
        <v>62.999868713508896</v>
      </c>
    </row>
    <row r="85" spans="3:7" ht="12.75">
      <c r="C85" s="12"/>
      <c r="D85" s="12"/>
      <c r="E85" s="12"/>
      <c r="F85" s="12"/>
      <c r="G85" s="12"/>
    </row>
    <row r="86" spans="3:7" ht="12.75">
      <c r="C86" s="13"/>
      <c r="D86" s="13"/>
      <c r="G86" s="12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5" spans="3:7" ht="12.75">
      <c r="C105" s="12"/>
      <c r="D105" s="12"/>
      <c r="E105" s="12"/>
      <c r="F105" s="12"/>
      <c r="G105" s="12"/>
    </row>
    <row r="106" spans="3:7" ht="12.75">
      <c r="C106" s="13"/>
      <c r="D106" s="13"/>
      <c r="G106" s="12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6" spans="3:7" ht="12.75">
      <c r="C126" s="12"/>
      <c r="D126" s="12"/>
      <c r="E126" s="12"/>
      <c r="F126" s="12"/>
      <c r="G126" s="12"/>
    </row>
    <row r="127" spans="3:7" ht="12.75">
      <c r="C127" s="13"/>
      <c r="D127" s="13"/>
      <c r="G127" s="12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C12" activeCellId="1" sqref="C6 C12"/>
    </sheetView>
  </sheetViews>
  <sheetFormatPr defaultColWidth="9.140625" defaultRowHeight="12.75"/>
  <cols>
    <col min="1" max="1" width="9.140625" style="0" customWidth="1"/>
    <col min="2" max="2" width="17.140625" style="0" customWidth="1"/>
    <col min="3" max="3" width="9.140625" style="0" customWidth="1"/>
    <col min="4" max="5" width="8.7109375" style="0" customWidth="1"/>
    <col min="6" max="6" width="9.140625" style="0" customWidth="1"/>
    <col min="7" max="7" width="13.57421875" style="0" customWidth="1"/>
  </cols>
  <sheetData>
    <row r="2" spans="6:16" ht="12.75">
      <c r="F2" t="s">
        <v>28</v>
      </c>
      <c r="P2" t="s">
        <v>31</v>
      </c>
    </row>
    <row r="3" spans="4:22" ht="12.75">
      <c r="D3" s="16"/>
      <c r="E3" s="16">
        <v>39630</v>
      </c>
      <c r="F3" s="16">
        <v>39995</v>
      </c>
      <c r="G3" s="16">
        <v>40148</v>
      </c>
      <c r="H3" s="16">
        <v>40513</v>
      </c>
      <c r="I3" s="16">
        <v>77402</v>
      </c>
      <c r="J3" s="16">
        <v>41244</v>
      </c>
      <c r="K3" s="16">
        <v>41609</v>
      </c>
      <c r="L3" s="16">
        <v>41974</v>
      </c>
      <c r="P3" s="11">
        <v>2008</v>
      </c>
      <c r="Q3" s="11">
        <v>2009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</row>
    <row r="4" spans="4:22" ht="25.5">
      <c r="D4" s="3" t="s">
        <v>30</v>
      </c>
      <c r="E4" s="3">
        <v>3.12</v>
      </c>
      <c r="F4" s="20">
        <v>3.8</v>
      </c>
      <c r="G4" s="20">
        <f aca="true" t="shared" si="0" ref="G4:L4">+G24</f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O4" t="s">
        <v>29</v>
      </c>
      <c r="P4">
        <v>40</v>
      </c>
      <c r="Q4">
        <v>40</v>
      </c>
      <c r="R4">
        <v>30</v>
      </c>
      <c r="S4">
        <v>20</v>
      </c>
      <c r="T4">
        <v>15</v>
      </c>
      <c r="U4">
        <v>15</v>
      </c>
      <c r="V4">
        <v>15</v>
      </c>
    </row>
    <row r="5" spans="2:12" ht="25.5">
      <c r="B5" t="s">
        <v>20</v>
      </c>
      <c r="C5" s="18" t="s">
        <v>17</v>
      </c>
      <c r="D5" s="21">
        <v>12000</v>
      </c>
      <c r="E5" s="52"/>
      <c r="F5" s="19"/>
      <c r="G5" s="6"/>
      <c r="H5" s="6"/>
      <c r="I5" s="6"/>
      <c r="J5" s="6"/>
      <c r="K5" s="6"/>
      <c r="L5" s="6"/>
    </row>
    <row r="6" spans="3:12" ht="25.5">
      <c r="C6" s="18" t="s">
        <v>18</v>
      </c>
      <c r="D6" s="21">
        <v>25000</v>
      </c>
      <c r="E6" s="52"/>
      <c r="F6" s="19"/>
      <c r="G6" s="6"/>
      <c r="H6" s="6"/>
      <c r="I6" s="6"/>
      <c r="J6" s="6"/>
      <c r="K6" s="6"/>
      <c r="L6" s="6"/>
    </row>
    <row r="7" spans="3:12" ht="25.5">
      <c r="C7" s="18" t="s">
        <v>19</v>
      </c>
      <c r="D7" s="21">
        <v>60000</v>
      </c>
      <c r="E7" s="52"/>
      <c r="F7" s="19"/>
      <c r="G7" s="6"/>
      <c r="H7" s="6"/>
      <c r="I7" s="6"/>
      <c r="J7" s="6"/>
      <c r="K7" s="6"/>
      <c r="L7" s="6"/>
    </row>
    <row r="8" spans="2:12" ht="25.5">
      <c r="B8" t="s">
        <v>25</v>
      </c>
      <c r="C8" s="18" t="s">
        <v>21</v>
      </c>
      <c r="D8" s="21">
        <v>2500</v>
      </c>
      <c r="E8" s="52"/>
      <c r="F8" s="19"/>
      <c r="G8" s="6"/>
      <c r="H8" s="6"/>
      <c r="I8" s="6"/>
      <c r="J8" s="6"/>
      <c r="K8" s="6"/>
      <c r="L8" s="6"/>
    </row>
    <row r="9" spans="3:12" ht="25.5">
      <c r="C9" s="18" t="s">
        <v>22</v>
      </c>
      <c r="D9" s="21">
        <v>1500</v>
      </c>
      <c r="E9" s="52"/>
      <c r="F9" s="19"/>
      <c r="G9" s="6"/>
      <c r="H9" s="6"/>
      <c r="I9" s="6"/>
      <c r="J9" s="6"/>
      <c r="K9" s="6"/>
      <c r="L9" s="6"/>
    </row>
    <row r="10" spans="3:12" ht="25.5">
      <c r="C10" s="18" t="s">
        <v>23</v>
      </c>
      <c r="D10" s="21">
        <v>5000</v>
      </c>
      <c r="E10" s="52"/>
      <c r="F10" s="19"/>
      <c r="G10" s="6"/>
      <c r="H10" s="6"/>
      <c r="I10" s="6"/>
      <c r="J10" s="6"/>
      <c r="K10" s="6"/>
      <c r="L10" s="6"/>
    </row>
    <row r="11" spans="3:12" ht="25.5">
      <c r="C11" s="18" t="s">
        <v>24</v>
      </c>
      <c r="D11" s="21">
        <v>1500</v>
      </c>
      <c r="E11" s="52"/>
      <c r="F11" s="19"/>
      <c r="G11" s="6"/>
      <c r="H11" s="6"/>
      <c r="I11" s="6"/>
      <c r="J11" s="6"/>
      <c r="K11" s="6"/>
      <c r="L11" s="6"/>
    </row>
    <row r="12" spans="2:12" ht="12.75">
      <c r="B12" t="s">
        <v>27</v>
      </c>
      <c r="C12" s="17" t="s">
        <v>26</v>
      </c>
      <c r="D12" s="21">
        <v>5000</v>
      </c>
      <c r="E12" s="52"/>
      <c r="F12" s="19"/>
      <c r="G12" s="6"/>
      <c r="H12" s="6"/>
      <c r="I12" s="6"/>
      <c r="J12" s="6"/>
      <c r="K12" s="6"/>
      <c r="L12" s="6"/>
    </row>
    <row r="23" spans="4:12" ht="12.75"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8"/>
  <sheetViews>
    <sheetView tabSelected="1" zoomScalePageLayoutView="0" workbookViewId="0" topLeftCell="C34">
      <selection activeCell="M38" sqref="M38"/>
    </sheetView>
  </sheetViews>
  <sheetFormatPr defaultColWidth="11.421875" defaultRowHeight="12.75"/>
  <cols>
    <col min="3" max="3" width="29.140625" style="0" customWidth="1"/>
    <col min="4" max="4" width="27.7109375" style="0" customWidth="1"/>
  </cols>
  <sheetData>
    <row r="2" ht="12.75">
      <c r="C2" s="1" t="s">
        <v>50</v>
      </c>
    </row>
    <row r="3" ht="12.75">
      <c r="C3" s="4" t="s">
        <v>53</v>
      </c>
    </row>
    <row r="4" spans="3:16" ht="12.75">
      <c r="C4" s="53" t="s">
        <v>43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3:16" ht="12.75">
      <c r="C5" s="24" t="s">
        <v>35</v>
      </c>
      <c r="D5" s="25"/>
      <c r="E5" s="55" t="s">
        <v>52</v>
      </c>
      <c r="F5" s="56"/>
      <c r="G5" s="56"/>
      <c r="H5" s="56"/>
      <c r="I5" s="56"/>
      <c r="J5" s="56"/>
      <c r="K5" s="56"/>
      <c r="L5" s="56"/>
      <c r="M5" s="56"/>
      <c r="N5" s="56"/>
      <c r="O5" s="25"/>
      <c r="P5" s="25"/>
    </row>
    <row r="6" spans="3:16" ht="12.75">
      <c r="C6" s="24"/>
      <c r="D6" s="38" t="s">
        <v>51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25" t="s">
        <v>81</v>
      </c>
      <c r="P6" s="25"/>
    </row>
    <row r="7" spans="1:16" ht="12.75">
      <c r="A7" s="23" t="s">
        <v>45</v>
      </c>
      <c r="B7">
        <v>2</v>
      </c>
      <c r="C7" s="26" t="s">
        <v>49</v>
      </c>
      <c r="D7" s="34">
        <v>5000</v>
      </c>
      <c r="E7" s="27">
        <f>+$D$7*$B$7</f>
        <v>10000</v>
      </c>
      <c r="F7" s="27">
        <f aca="true" t="shared" si="0" ref="F7:N7">+$D$7*$B$7</f>
        <v>10000</v>
      </c>
      <c r="G7" s="27">
        <f t="shared" si="0"/>
        <v>10000</v>
      </c>
      <c r="H7" s="27">
        <f t="shared" si="0"/>
        <v>10000</v>
      </c>
      <c r="I7" s="27">
        <f t="shared" si="0"/>
        <v>10000</v>
      </c>
      <c r="J7" s="27">
        <f t="shared" si="0"/>
        <v>10000</v>
      </c>
      <c r="K7" s="27">
        <f t="shared" si="0"/>
        <v>10000</v>
      </c>
      <c r="L7" s="27">
        <f t="shared" si="0"/>
        <v>10000</v>
      </c>
      <c r="M7" s="27">
        <f t="shared" si="0"/>
        <v>10000</v>
      </c>
      <c r="N7" s="27">
        <f t="shared" si="0"/>
        <v>10000</v>
      </c>
      <c r="O7" s="27"/>
      <c r="P7" s="27"/>
    </row>
    <row r="8" spans="1:16" ht="12.75">
      <c r="A8" s="23" t="s">
        <v>45</v>
      </c>
      <c r="B8">
        <v>2</v>
      </c>
      <c r="C8" s="26" t="s">
        <v>48</v>
      </c>
      <c r="D8" s="34">
        <v>4000</v>
      </c>
      <c r="E8" s="27">
        <f>+$D$8*$B$8</f>
        <v>8000</v>
      </c>
      <c r="F8" s="27">
        <f aca="true" t="shared" si="1" ref="F8:N8">+$D$8*$B$8</f>
        <v>8000</v>
      </c>
      <c r="G8" s="27">
        <f t="shared" si="1"/>
        <v>8000</v>
      </c>
      <c r="H8" s="27">
        <f t="shared" si="1"/>
        <v>8000</v>
      </c>
      <c r="I8" s="27">
        <f t="shared" si="1"/>
        <v>8000</v>
      </c>
      <c r="J8" s="27">
        <f t="shared" si="1"/>
        <v>8000</v>
      </c>
      <c r="K8" s="27">
        <f t="shared" si="1"/>
        <v>8000</v>
      </c>
      <c r="L8" s="27">
        <f t="shared" si="1"/>
        <v>8000</v>
      </c>
      <c r="M8" s="27">
        <f t="shared" si="1"/>
        <v>8000</v>
      </c>
      <c r="N8" s="27">
        <f t="shared" si="1"/>
        <v>8000</v>
      </c>
      <c r="O8" s="27"/>
      <c r="P8" s="27"/>
    </row>
    <row r="9" spans="3:16" ht="12.75">
      <c r="C9" s="26" t="s">
        <v>33</v>
      </c>
      <c r="D9" s="34"/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/>
      <c r="P9" s="27"/>
    </row>
    <row r="10" spans="3:16" ht="12.75">
      <c r="C10" s="26" t="s">
        <v>47</v>
      </c>
      <c r="D10" s="34"/>
      <c r="E10" s="28">
        <f>+E13+E14</f>
        <v>9922</v>
      </c>
      <c r="F10" s="28">
        <f aca="true" t="shared" si="2" ref="F10:N10">+F13+F14</f>
        <v>9922</v>
      </c>
      <c r="G10" s="28">
        <f t="shared" si="2"/>
        <v>9922</v>
      </c>
      <c r="H10" s="28">
        <f t="shared" si="2"/>
        <v>9922</v>
      </c>
      <c r="I10" s="28">
        <f t="shared" si="2"/>
        <v>9922</v>
      </c>
      <c r="J10" s="28">
        <f t="shared" si="2"/>
        <v>9922</v>
      </c>
      <c r="K10" s="28">
        <f t="shared" si="2"/>
        <v>9922</v>
      </c>
      <c r="L10" s="28">
        <f t="shared" si="2"/>
        <v>9922</v>
      </c>
      <c r="M10" s="28">
        <f t="shared" si="2"/>
        <v>9922</v>
      </c>
      <c r="N10" s="28">
        <f t="shared" si="2"/>
        <v>9922</v>
      </c>
      <c r="O10" s="28"/>
      <c r="P10" s="28"/>
    </row>
    <row r="11" spans="3:16" ht="12.75">
      <c r="C11" s="42" t="s">
        <v>32</v>
      </c>
      <c r="D11" s="43"/>
      <c r="E11" s="44">
        <f>SUM(E7:E10)</f>
        <v>27922</v>
      </c>
      <c r="F11" s="44">
        <f aca="true" t="shared" si="3" ref="F11:N11">SUM(F7:F10)</f>
        <v>27922</v>
      </c>
      <c r="G11" s="44">
        <f t="shared" si="3"/>
        <v>27922</v>
      </c>
      <c r="H11" s="44">
        <f t="shared" si="3"/>
        <v>27922</v>
      </c>
      <c r="I11" s="44">
        <f t="shared" si="3"/>
        <v>27922</v>
      </c>
      <c r="J11" s="44">
        <f t="shared" si="3"/>
        <v>27922</v>
      </c>
      <c r="K11" s="44">
        <f t="shared" si="3"/>
        <v>27922</v>
      </c>
      <c r="L11" s="44">
        <f t="shared" si="3"/>
        <v>27922</v>
      </c>
      <c r="M11" s="44">
        <f t="shared" si="3"/>
        <v>27922</v>
      </c>
      <c r="N11" s="44">
        <f t="shared" si="3"/>
        <v>27922</v>
      </c>
      <c r="O11" s="29"/>
      <c r="P11" s="29"/>
    </row>
    <row r="12" spans="3:16" ht="12.75">
      <c r="C12" s="25"/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23" t="s">
        <v>45</v>
      </c>
      <c r="B13">
        <v>1</v>
      </c>
      <c r="C13" s="33" t="s">
        <v>46</v>
      </c>
      <c r="D13" s="35">
        <v>3500</v>
      </c>
      <c r="E13" s="35">
        <f>+D13*$B$13</f>
        <v>3500</v>
      </c>
      <c r="F13" s="35">
        <f aca="true" t="shared" si="4" ref="F13:N13">+E13*$B$13</f>
        <v>3500</v>
      </c>
      <c r="G13" s="35">
        <f t="shared" si="4"/>
        <v>3500</v>
      </c>
      <c r="H13" s="35">
        <f t="shared" si="4"/>
        <v>3500</v>
      </c>
      <c r="I13" s="35">
        <f t="shared" si="4"/>
        <v>3500</v>
      </c>
      <c r="J13" s="35">
        <f t="shared" si="4"/>
        <v>3500</v>
      </c>
      <c r="K13" s="35">
        <f t="shared" si="4"/>
        <v>3500</v>
      </c>
      <c r="L13" s="35">
        <f t="shared" si="4"/>
        <v>3500</v>
      </c>
      <c r="M13" s="35">
        <f t="shared" si="4"/>
        <v>3500</v>
      </c>
      <c r="N13" s="35">
        <f t="shared" si="4"/>
        <v>3500</v>
      </c>
      <c r="O13" s="25"/>
      <c r="P13" s="25"/>
    </row>
    <row r="14" spans="3:16" ht="12.75">
      <c r="C14" s="33" t="s">
        <v>34</v>
      </c>
      <c r="D14" s="35"/>
      <c r="E14" s="35">
        <f>SUM(E15:E21)</f>
        <v>6422</v>
      </c>
      <c r="F14" s="35">
        <f aca="true" t="shared" si="5" ref="F14:N14">SUM(F15:F21)</f>
        <v>6422</v>
      </c>
      <c r="G14" s="35">
        <f t="shared" si="5"/>
        <v>6422</v>
      </c>
      <c r="H14" s="35">
        <f t="shared" si="5"/>
        <v>6422</v>
      </c>
      <c r="I14" s="35">
        <f t="shared" si="5"/>
        <v>6422</v>
      </c>
      <c r="J14" s="35">
        <f t="shared" si="5"/>
        <v>6422</v>
      </c>
      <c r="K14" s="35">
        <f t="shared" si="5"/>
        <v>6422</v>
      </c>
      <c r="L14" s="35">
        <f t="shared" si="5"/>
        <v>6422</v>
      </c>
      <c r="M14" s="35">
        <f t="shared" si="5"/>
        <v>6422</v>
      </c>
      <c r="N14" s="35">
        <f t="shared" si="5"/>
        <v>6422</v>
      </c>
      <c r="O14" s="25"/>
      <c r="P14" s="25"/>
    </row>
    <row r="15" spans="3:16" ht="12.75">
      <c r="C15" s="31" t="s">
        <v>36</v>
      </c>
      <c r="D15" s="36"/>
      <c r="E15" s="36">
        <v>2000</v>
      </c>
      <c r="F15" s="36">
        <v>2000</v>
      </c>
      <c r="G15" s="36">
        <v>2000</v>
      </c>
      <c r="H15" s="36">
        <v>2000</v>
      </c>
      <c r="I15" s="36">
        <v>2000</v>
      </c>
      <c r="J15" s="36">
        <v>2000</v>
      </c>
      <c r="K15" s="36">
        <v>2000</v>
      </c>
      <c r="L15" s="36">
        <v>2000</v>
      </c>
      <c r="M15" s="36">
        <v>2000</v>
      </c>
      <c r="N15" s="36">
        <v>2000</v>
      </c>
      <c r="O15" s="25"/>
      <c r="P15" s="25"/>
    </row>
    <row r="16" spans="3:16" ht="12.75">
      <c r="C16" s="31" t="s">
        <v>42</v>
      </c>
      <c r="D16" s="36"/>
      <c r="E16" s="36">
        <v>325</v>
      </c>
      <c r="F16" s="36">
        <v>325</v>
      </c>
      <c r="G16" s="36">
        <v>325</v>
      </c>
      <c r="H16" s="36">
        <v>325</v>
      </c>
      <c r="I16" s="36">
        <v>325</v>
      </c>
      <c r="J16" s="36">
        <v>325</v>
      </c>
      <c r="K16" s="36">
        <v>325</v>
      </c>
      <c r="L16" s="36">
        <v>325</v>
      </c>
      <c r="M16" s="36">
        <v>325</v>
      </c>
      <c r="N16" s="36">
        <v>325</v>
      </c>
      <c r="O16" s="25"/>
      <c r="P16" s="25"/>
    </row>
    <row r="17" spans="3:16" ht="12.75">
      <c r="C17" s="31" t="s">
        <v>37</v>
      </c>
      <c r="D17" s="36"/>
      <c r="E17" s="36">
        <v>1500</v>
      </c>
      <c r="F17" s="36">
        <v>1500</v>
      </c>
      <c r="G17" s="36">
        <v>1500</v>
      </c>
      <c r="H17" s="36">
        <v>1500</v>
      </c>
      <c r="I17" s="36">
        <v>1500</v>
      </c>
      <c r="J17" s="36">
        <v>1500</v>
      </c>
      <c r="K17" s="36">
        <v>1500</v>
      </c>
      <c r="L17" s="36">
        <v>1500</v>
      </c>
      <c r="M17" s="36">
        <v>1500</v>
      </c>
      <c r="N17" s="36">
        <v>1500</v>
      </c>
      <c r="O17" s="25"/>
      <c r="P17" s="25"/>
    </row>
    <row r="18" spans="3:16" ht="12.75">
      <c r="C18" s="31" t="s">
        <v>38</v>
      </c>
      <c r="D18" s="36"/>
      <c r="E18" s="36">
        <v>1200</v>
      </c>
      <c r="F18" s="36">
        <v>1200</v>
      </c>
      <c r="G18" s="36">
        <v>1200</v>
      </c>
      <c r="H18" s="36">
        <v>1200</v>
      </c>
      <c r="I18" s="36">
        <v>1200</v>
      </c>
      <c r="J18" s="36">
        <v>1200</v>
      </c>
      <c r="K18" s="36">
        <v>1200</v>
      </c>
      <c r="L18" s="36">
        <v>1200</v>
      </c>
      <c r="M18" s="36">
        <v>1200</v>
      </c>
      <c r="N18" s="36">
        <v>1200</v>
      </c>
      <c r="O18" s="25"/>
      <c r="P18" s="25"/>
    </row>
    <row r="19" spans="3:16" ht="12.75">
      <c r="C19" s="31" t="s">
        <v>39</v>
      </c>
      <c r="D19" s="36"/>
      <c r="E19" s="36">
        <v>490</v>
      </c>
      <c r="F19" s="36">
        <v>490</v>
      </c>
      <c r="G19" s="36">
        <v>490</v>
      </c>
      <c r="H19" s="36">
        <v>490</v>
      </c>
      <c r="I19" s="36">
        <v>490</v>
      </c>
      <c r="J19" s="36">
        <v>490</v>
      </c>
      <c r="K19" s="36">
        <v>490</v>
      </c>
      <c r="L19" s="36">
        <v>490</v>
      </c>
      <c r="M19" s="36">
        <v>490</v>
      </c>
      <c r="N19" s="36">
        <v>490</v>
      </c>
      <c r="O19" s="25"/>
      <c r="P19" s="25"/>
    </row>
    <row r="20" spans="1:16" ht="12.75">
      <c r="A20" s="4" t="s">
        <v>44</v>
      </c>
      <c r="B20">
        <v>3</v>
      </c>
      <c r="C20" s="31" t="s">
        <v>40</v>
      </c>
      <c r="D20" s="36">
        <v>219</v>
      </c>
      <c r="E20" s="36">
        <f>+$D$20*$B$20</f>
        <v>657</v>
      </c>
      <c r="F20" s="36">
        <f aca="true" t="shared" si="6" ref="F20:N20">+$D$20*$B$20</f>
        <v>657</v>
      </c>
      <c r="G20" s="36">
        <f t="shared" si="6"/>
        <v>657</v>
      </c>
      <c r="H20" s="36">
        <f t="shared" si="6"/>
        <v>657</v>
      </c>
      <c r="I20" s="36">
        <f t="shared" si="6"/>
        <v>657</v>
      </c>
      <c r="J20" s="36">
        <f t="shared" si="6"/>
        <v>657</v>
      </c>
      <c r="K20" s="36">
        <f t="shared" si="6"/>
        <v>657</v>
      </c>
      <c r="L20" s="36">
        <f t="shared" si="6"/>
        <v>657</v>
      </c>
      <c r="M20" s="36">
        <f t="shared" si="6"/>
        <v>657</v>
      </c>
      <c r="N20" s="36">
        <f t="shared" si="6"/>
        <v>657</v>
      </c>
      <c r="O20" s="25"/>
      <c r="P20" s="25"/>
    </row>
    <row r="21" spans="3:14" ht="12.75">
      <c r="C21" s="32" t="s">
        <v>41</v>
      </c>
      <c r="D21" s="37"/>
      <c r="E21" s="36">
        <v>250</v>
      </c>
      <c r="F21" s="36">
        <v>250</v>
      </c>
      <c r="G21" s="36">
        <v>250</v>
      </c>
      <c r="H21" s="36">
        <v>250</v>
      </c>
      <c r="I21" s="36">
        <v>250</v>
      </c>
      <c r="J21" s="36">
        <v>250</v>
      </c>
      <c r="K21" s="36">
        <v>250</v>
      </c>
      <c r="L21" s="36">
        <v>250</v>
      </c>
      <c r="M21" s="36">
        <v>250</v>
      </c>
      <c r="N21" s="36">
        <v>250</v>
      </c>
    </row>
    <row r="24" spans="3:14" ht="12.75">
      <c r="C24" s="22" t="s">
        <v>54</v>
      </c>
      <c r="E24" s="55" t="s">
        <v>52</v>
      </c>
      <c r="F24" s="55"/>
      <c r="G24" s="55"/>
      <c r="H24" s="55"/>
      <c r="I24" s="55"/>
      <c r="J24" s="55"/>
      <c r="K24" s="55"/>
      <c r="L24" s="55"/>
      <c r="M24" s="55"/>
      <c r="N24" s="55"/>
    </row>
    <row r="25" spans="4:15" ht="12.75">
      <c r="D25" s="38" t="s">
        <v>51</v>
      </c>
      <c r="E25" s="47">
        <f>+E61</f>
        <v>0</v>
      </c>
      <c r="F25" s="47">
        <f>+F61</f>
        <v>10</v>
      </c>
      <c r="G25" s="47">
        <f aca="true" t="shared" si="7" ref="G25:N25">+G61</f>
        <v>20</v>
      </c>
      <c r="H25" s="47">
        <f t="shared" si="7"/>
        <v>30</v>
      </c>
      <c r="I25" s="47">
        <f t="shared" si="7"/>
        <v>40</v>
      </c>
      <c r="J25" s="47">
        <f t="shared" si="7"/>
        <v>50</v>
      </c>
      <c r="K25" s="47">
        <f t="shared" si="7"/>
        <v>60</v>
      </c>
      <c r="L25" s="47">
        <f t="shared" si="7"/>
        <v>70</v>
      </c>
      <c r="M25" s="47">
        <f t="shared" si="7"/>
        <v>80</v>
      </c>
      <c r="N25" s="47">
        <f t="shared" si="7"/>
        <v>90</v>
      </c>
      <c r="O25" t="s">
        <v>80</v>
      </c>
    </row>
    <row r="26" spans="4:14" ht="12.75">
      <c r="D26" s="38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3:14" ht="12.75">
      <c r="C27" s="39" t="s">
        <v>61</v>
      </c>
      <c r="D27" s="41">
        <f>+D28+D29+(B30*D30)+(B30*D30*D31)+(B30*D30*D32)+D34</f>
        <v>110</v>
      </c>
      <c r="E27" s="49">
        <f>SUM(E28:E34)</f>
        <v>0</v>
      </c>
      <c r="F27" s="49">
        <f aca="true" t="shared" si="8" ref="F27:N27">SUM(F28:F34)</f>
        <v>1100</v>
      </c>
      <c r="G27" s="49">
        <f t="shared" si="8"/>
        <v>2200</v>
      </c>
      <c r="H27" s="49">
        <f t="shared" si="8"/>
        <v>3300</v>
      </c>
      <c r="I27" s="49">
        <f t="shared" si="8"/>
        <v>4400</v>
      </c>
      <c r="J27" s="49">
        <f t="shared" si="8"/>
        <v>5500</v>
      </c>
      <c r="K27" s="49">
        <f t="shared" si="8"/>
        <v>6600</v>
      </c>
      <c r="L27" s="49">
        <f t="shared" si="8"/>
        <v>7700</v>
      </c>
      <c r="M27" s="49">
        <f t="shared" si="8"/>
        <v>8800</v>
      </c>
      <c r="N27" s="49">
        <f t="shared" si="8"/>
        <v>9900</v>
      </c>
    </row>
    <row r="28" spans="3:14" ht="12.75">
      <c r="C28" s="4" t="s">
        <v>55</v>
      </c>
      <c r="D28">
        <v>20</v>
      </c>
      <c r="E28" s="50">
        <f>+$D$28*E25</f>
        <v>0</v>
      </c>
      <c r="F28" s="50">
        <f aca="true" t="shared" si="9" ref="F28:N28">+$D$28*F25</f>
        <v>200</v>
      </c>
      <c r="G28" s="50">
        <f t="shared" si="9"/>
        <v>400</v>
      </c>
      <c r="H28" s="50">
        <f t="shared" si="9"/>
        <v>600</v>
      </c>
      <c r="I28" s="50">
        <f t="shared" si="9"/>
        <v>800</v>
      </c>
      <c r="J28" s="50">
        <f t="shared" si="9"/>
        <v>1000</v>
      </c>
      <c r="K28" s="50">
        <f t="shared" si="9"/>
        <v>1200</v>
      </c>
      <c r="L28" s="50">
        <f t="shared" si="9"/>
        <v>1400</v>
      </c>
      <c r="M28" s="50">
        <f t="shared" si="9"/>
        <v>1600</v>
      </c>
      <c r="N28" s="50">
        <f t="shared" si="9"/>
        <v>1800</v>
      </c>
    </row>
    <row r="29" spans="3:14" ht="12.75">
      <c r="C29" s="4" t="s">
        <v>56</v>
      </c>
      <c r="D29">
        <v>5</v>
      </c>
      <c r="E29" s="50">
        <f>+$D$29*E25</f>
        <v>0</v>
      </c>
      <c r="F29" s="50">
        <f aca="true" t="shared" si="10" ref="F29:N29">+$D$29*F25</f>
        <v>50</v>
      </c>
      <c r="G29" s="50">
        <f t="shared" si="10"/>
        <v>100</v>
      </c>
      <c r="H29" s="50">
        <f t="shared" si="10"/>
        <v>150</v>
      </c>
      <c r="I29" s="50">
        <f t="shared" si="10"/>
        <v>200</v>
      </c>
      <c r="J29" s="50">
        <f t="shared" si="10"/>
        <v>250</v>
      </c>
      <c r="K29" s="50">
        <f t="shared" si="10"/>
        <v>300</v>
      </c>
      <c r="L29" s="50">
        <f t="shared" si="10"/>
        <v>350</v>
      </c>
      <c r="M29" s="50">
        <f t="shared" si="10"/>
        <v>400</v>
      </c>
      <c r="N29" s="50">
        <f t="shared" si="10"/>
        <v>450</v>
      </c>
    </row>
    <row r="30" spans="1:14" ht="12.75">
      <c r="A30" s="4" t="s">
        <v>63</v>
      </c>
      <c r="B30">
        <v>5</v>
      </c>
      <c r="C30" s="4" t="s">
        <v>64</v>
      </c>
      <c r="D30" s="40">
        <v>10</v>
      </c>
      <c r="E30" s="50">
        <f>+$D$30*$B$30*E25</f>
        <v>0</v>
      </c>
      <c r="F30" s="50">
        <f aca="true" t="shared" si="11" ref="F30:N30">+$D$30*$B$30*F25</f>
        <v>500</v>
      </c>
      <c r="G30" s="50">
        <f t="shared" si="11"/>
        <v>1000</v>
      </c>
      <c r="H30" s="50">
        <f t="shared" si="11"/>
        <v>1500</v>
      </c>
      <c r="I30" s="50">
        <f t="shared" si="11"/>
        <v>2000</v>
      </c>
      <c r="J30" s="50">
        <f t="shared" si="11"/>
        <v>2500</v>
      </c>
      <c r="K30" s="50">
        <f t="shared" si="11"/>
        <v>3000</v>
      </c>
      <c r="L30" s="50">
        <f t="shared" si="11"/>
        <v>3500</v>
      </c>
      <c r="M30" s="50">
        <f t="shared" si="11"/>
        <v>4000</v>
      </c>
      <c r="N30" s="50">
        <f t="shared" si="11"/>
        <v>4500</v>
      </c>
    </row>
    <row r="31" spans="3:14" ht="12.75">
      <c r="C31" s="4" t="s">
        <v>58</v>
      </c>
      <c r="D31">
        <v>0.35</v>
      </c>
      <c r="E31" s="50">
        <f>+$D$31*E30</f>
        <v>0</v>
      </c>
      <c r="F31" s="50">
        <f aca="true" t="shared" si="12" ref="F31:N31">+$D$31*F30</f>
        <v>175</v>
      </c>
      <c r="G31" s="50">
        <f t="shared" si="12"/>
        <v>350</v>
      </c>
      <c r="H31" s="50">
        <f t="shared" si="12"/>
        <v>525</v>
      </c>
      <c r="I31" s="50">
        <f t="shared" si="12"/>
        <v>700</v>
      </c>
      <c r="J31" s="50">
        <f t="shared" si="12"/>
        <v>875</v>
      </c>
      <c r="K31" s="50">
        <f t="shared" si="12"/>
        <v>1050</v>
      </c>
      <c r="L31" s="50">
        <f t="shared" si="12"/>
        <v>1225</v>
      </c>
      <c r="M31" s="50">
        <f t="shared" si="12"/>
        <v>1400</v>
      </c>
      <c r="N31" s="50">
        <f t="shared" si="12"/>
        <v>1575</v>
      </c>
    </row>
    <row r="32" spans="3:14" ht="12.75">
      <c r="C32" s="4" t="s">
        <v>59</v>
      </c>
      <c r="D32">
        <v>0.15</v>
      </c>
      <c r="E32" s="50">
        <f>+$D$32*E30</f>
        <v>0</v>
      </c>
      <c r="F32" s="50">
        <f aca="true" t="shared" si="13" ref="F32:N32">+$D$32*F30</f>
        <v>75</v>
      </c>
      <c r="G32" s="50">
        <f t="shared" si="13"/>
        <v>150</v>
      </c>
      <c r="H32" s="50">
        <f t="shared" si="13"/>
        <v>225</v>
      </c>
      <c r="I32" s="50">
        <f t="shared" si="13"/>
        <v>300</v>
      </c>
      <c r="J32" s="50">
        <f t="shared" si="13"/>
        <v>375</v>
      </c>
      <c r="K32" s="50">
        <f t="shared" si="13"/>
        <v>450</v>
      </c>
      <c r="L32" s="50">
        <f t="shared" si="13"/>
        <v>525</v>
      </c>
      <c r="M32" s="50">
        <f t="shared" si="13"/>
        <v>600</v>
      </c>
      <c r="N32" s="50">
        <f t="shared" si="13"/>
        <v>675</v>
      </c>
    </row>
    <row r="33" spans="1:14" ht="12.75">
      <c r="A33" s="4" t="s">
        <v>65</v>
      </c>
      <c r="B33" s="4" t="s">
        <v>66</v>
      </c>
      <c r="C33" s="26" t="s">
        <v>33</v>
      </c>
      <c r="D33">
        <v>0.1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50"/>
      <c r="N33" s="50"/>
    </row>
    <row r="34" spans="3:14" ht="12.75">
      <c r="C34" s="4" t="s">
        <v>60</v>
      </c>
      <c r="D34">
        <v>10</v>
      </c>
      <c r="E34" s="50">
        <f>+$D$34*E25</f>
        <v>0</v>
      </c>
      <c r="F34" s="50">
        <f aca="true" t="shared" si="14" ref="F34:N34">+$D$34*F25</f>
        <v>100</v>
      </c>
      <c r="G34" s="50">
        <f t="shared" si="14"/>
        <v>200</v>
      </c>
      <c r="H34" s="50">
        <f t="shared" si="14"/>
        <v>300</v>
      </c>
      <c r="I34" s="50">
        <f t="shared" si="14"/>
        <v>400</v>
      </c>
      <c r="J34" s="50">
        <f t="shared" si="14"/>
        <v>500</v>
      </c>
      <c r="K34" s="50">
        <f t="shared" si="14"/>
        <v>600</v>
      </c>
      <c r="L34" s="50">
        <f t="shared" si="14"/>
        <v>700</v>
      </c>
      <c r="M34" s="50">
        <f t="shared" si="14"/>
        <v>800</v>
      </c>
      <c r="N34" s="50">
        <f t="shared" si="14"/>
        <v>900</v>
      </c>
    </row>
    <row r="36" spans="4:15" ht="12.75">
      <c r="D36" s="38" t="s">
        <v>51</v>
      </c>
      <c r="E36" s="48">
        <f>+E66</f>
        <v>0</v>
      </c>
      <c r="F36" s="48">
        <f aca="true" t="shared" si="15" ref="F36:N36">+F66</f>
        <v>10</v>
      </c>
      <c r="G36" s="48">
        <f t="shared" si="15"/>
        <v>20</v>
      </c>
      <c r="H36" s="48">
        <f t="shared" si="15"/>
        <v>30</v>
      </c>
      <c r="I36" s="48">
        <f t="shared" si="15"/>
        <v>40</v>
      </c>
      <c r="J36" s="48">
        <f t="shared" si="15"/>
        <v>50</v>
      </c>
      <c r="K36" s="48">
        <f t="shared" si="15"/>
        <v>60</v>
      </c>
      <c r="L36" s="48">
        <f t="shared" si="15"/>
        <v>70</v>
      </c>
      <c r="M36" s="48">
        <f t="shared" si="15"/>
        <v>80</v>
      </c>
      <c r="N36" s="48">
        <f t="shared" si="15"/>
        <v>90</v>
      </c>
      <c r="O36" t="s">
        <v>79</v>
      </c>
    </row>
    <row r="37" spans="4:14" ht="12.75">
      <c r="D37" s="3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3:14" ht="12.75">
      <c r="C38" s="39" t="s">
        <v>62</v>
      </c>
      <c r="D38" s="41">
        <f>+D39+D40+(B41*D41)+(B41*D41*D42)+(B41*D41*D43)+D45</f>
        <v>130</v>
      </c>
      <c r="E38" s="49">
        <f>SUM(E39:E45)</f>
        <v>0</v>
      </c>
      <c r="F38" s="49">
        <f aca="true" t="shared" si="16" ref="F38:N38">SUM(F39:F45)</f>
        <v>1300</v>
      </c>
      <c r="G38" s="49">
        <f t="shared" si="16"/>
        <v>2600</v>
      </c>
      <c r="H38" s="49">
        <f t="shared" si="16"/>
        <v>3900</v>
      </c>
      <c r="I38" s="49">
        <f t="shared" si="16"/>
        <v>5200</v>
      </c>
      <c r="J38" s="49">
        <f t="shared" si="16"/>
        <v>6500</v>
      </c>
      <c r="K38" s="49">
        <f t="shared" si="16"/>
        <v>7800</v>
      </c>
      <c r="L38" s="49">
        <f t="shared" si="16"/>
        <v>9100</v>
      </c>
      <c r="M38" s="49">
        <f t="shared" si="16"/>
        <v>10400</v>
      </c>
      <c r="N38" s="49">
        <f t="shared" si="16"/>
        <v>11700</v>
      </c>
    </row>
    <row r="39" spans="3:14" ht="12.75">
      <c r="C39" s="4" t="s">
        <v>55</v>
      </c>
      <c r="D39">
        <v>40</v>
      </c>
      <c r="E39" s="50">
        <f>+$D$38*E25</f>
        <v>0</v>
      </c>
      <c r="F39" s="50">
        <f>+$D$39*F25</f>
        <v>400</v>
      </c>
      <c r="G39" s="50">
        <f aca="true" t="shared" si="17" ref="G39:N39">+$D$39*G25</f>
        <v>800</v>
      </c>
      <c r="H39" s="50">
        <f t="shared" si="17"/>
        <v>1200</v>
      </c>
      <c r="I39" s="50">
        <f t="shared" si="17"/>
        <v>1600</v>
      </c>
      <c r="J39" s="50">
        <f t="shared" si="17"/>
        <v>2000</v>
      </c>
      <c r="K39" s="50">
        <f t="shared" si="17"/>
        <v>2400</v>
      </c>
      <c r="L39" s="50">
        <f t="shared" si="17"/>
        <v>2800</v>
      </c>
      <c r="M39" s="50">
        <f t="shared" si="17"/>
        <v>3200</v>
      </c>
      <c r="N39" s="50">
        <f t="shared" si="17"/>
        <v>3600</v>
      </c>
    </row>
    <row r="40" spans="3:14" ht="12.75">
      <c r="C40" s="4" t="s">
        <v>56</v>
      </c>
      <c r="D40">
        <v>5</v>
      </c>
      <c r="E40" s="50">
        <f>+$D$40*E25</f>
        <v>0</v>
      </c>
      <c r="F40" s="50">
        <f aca="true" t="shared" si="18" ref="F40:N40">+$D$40*F25</f>
        <v>50</v>
      </c>
      <c r="G40" s="50">
        <f t="shared" si="18"/>
        <v>100</v>
      </c>
      <c r="H40" s="50">
        <f t="shared" si="18"/>
        <v>150</v>
      </c>
      <c r="I40" s="50">
        <f t="shared" si="18"/>
        <v>200</v>
      </c>
      <c r="J40" s="50">
        <f t="shared" si="18"/>
        <v>250</v>
      </c>
      <c r="K40" s="50">
        <f t="shared" si="18"/>
        <v>300</v>
      </c>
      <c r="L40" s="50">
        <f t="shared" si="18"/>
        <v>350</v>
      </c>
      <c r="M40" s="50">
        <f t="shared" si="18"/>
        <v>400</v>
      </c>
      <c r="N40" s="50">
        <f t="shared" si="18"/>
        <v>450</v>
      </c>
    </row>
    <row r="41" spans="1:14" ht="12.75">
      <c r="A41" s="4" t="s">
        <v>63</v>
      </c>
      <c r="B41">
        <v>5</v>
      </c>
      <c r="C41" s="4" t="s">
        <v>57</v>
      </c>
      <c r="D41" s="40">
        <v>10</v>
      </c>
      <c r="E41" s="50">
        <f>+$D$41*$B$41*E25</f>
        <v>0</v>
      </c>
      <c r="F41" s="50">
        <f aca="true" t="shared" si="19" ref="F41:N41">+$D$41*$B$41*F25</f>
        <v>500</v>
      </c>
      <c r="G41" s="50">
        <f t="shared" si="19"/>
        <v>1000</v>
      </c>
      <c r="H41" s="50">
        <f t="shared" si="19"/>
        <v>1500</v>
      </c>
      <c r="I41" s="50">
        <f t="shared" si="19"/>
        <v>2000</v>
      </c>
      <c r="J41" s="50">
        <f t="shared" si="19"/>
        <v>2500</v>
      </c>
      <c r="K41" s="50">
        <f t="shared" si="19"/>
        <v>3000</v>
      </c>
      <c r="L41" s="50">
        <f t="shared" si="19"/>
        <v>3500</v>
      </c>
      <c r="M41" s="50">
        <f t="shared" si="19"/>
        <v>4000</v>
      </c>
      <c r="N41" s="50">
        <f t="shared" si="19"/>
        <v>4500</v>
      </c>
    </row>
    <row r="42" spans="3:14" ht="12.75">
      <c r="C42" s="4" t="s">
        <v>58</v>
      </c>
      <c r="D42">
        <v>0.35</v>
      </c>
      <c r="E42" s="50">
        <f>+$D$42*E41</f>
        <v>0</v>
      </c>
      <c r="F42" s="50">
        <f aca="true" t="shared" si="20" ref="F42:N42">+$D$42*F41</f>
        <v>175</v>
      </c>
      <c r="G42" s="50">
        <f t="shared" si="20"/>
        <v>350</v>
      </c>
      <c r="H42" s="50">
        <f t="shared" si="20"/>
        <v>525</v>
      </c>
      <c r="I42" s="50">
        <f t="shared" si="20"/>
        <v>700</v>
      </c>
      <c r="J42" s="50">
        <f t="shared" si="20"/>
        <v>875</v>
      </c>
      <c r="K42" s="50">
        <f t="shared" si="20"/>
        <v>1050</v>
      </c>
      <c r="L42" s="50">
        <f t="shared" si="20"/>
        <v>1225</v>
      </c>
      <c r="M42" s="50">
        <f t="shared" si="20"/>
        <v>1400</v>
      </c>
      <c r="N42" s="50">
        <f t="shared" si="20"/>
        <v>1575</v>
      </c>
    </row>
    <row r="43" spans="3:14" ht="12.75">
      <c r="C43" s="4" t="s">
        <v>59</v>
      </c>
      <c r="D43">
        <v>0.15</v>
      </c>
      <c r="E43" s="50">
        <f>+$D$43*E41</f>
        <v>0</v>
      </c>
      <c r="F43" s="50">
        <f aca="true" t="shared" si="21" ref="F43:N43">+$D$43*F41</f>
        <v>75</v>
      </c>
      <c r="G43" s="50">
        <f t="shared" si="21"/>
        <v>150</v>
      </c>
      <c r="H43" s="50">
        <f t="shared" si="21"/>
        <v>225</v>
      </c>
      <c r="I43" s="50">
        <f t="shared" si="21"/>
        <v>300</v>
      </c>
      <c r="J43" s="50">
        <f t="shared" si="21"/>
        <v>375</v>
      </c>
      <c r="K43" s="50">
        <f t="shared" si="21"/>
        <v>450</v>
      </c>
      <c r="L43" s="50">
        <f t="shared" si="21"/>
        <v>525</v>
      </c>
      <c r="M43" s="50">
        <f t="shared" si="21"/>
        <v>600</v>
      </c>
      <c r="N43" s="50">
        <f t="shared" si="21"/>
        <v>675</v>
      </c>
    </row>
    <row r="44" spans="1:14" ht="12.75">
      <c r="A44" s="4" t="s">
        <v>65</v>
      </c>
      <c r="B44" s="4" t="s">
        <v>68</v>
      </c>
      <c r="C44" s="26" t="s">
        <v>33</v>
      </c>
      <c r="D44">
        <v>0.15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/>
      <c r="K44" s="50"/>
      <c r="L44" s="50"/>
      <c r="M44" s="50"/>
      <c r="N44" s="50"/>
    </row>
    <row r="45" spans="3:14" ht="12.75">
      <c r="C45" s="4" t="s">
        <v>60</v>
      </c>
      <c r="D45">
        <v>10</v>
      </c>
      <c r="E45" s="50">
        <f>+$D$45*E25</f>
        <v>0</v>
      </c>
      <c r="F45" s="50">
        <f aca="true" t="shared" si="22" ref="F45:N45">+$D$45*F25</f>
        <v>100</v>
      </c>
      <c r="G45" s="50">
        <f t="shared" si="22"/>
        <v>200</v>
      </c>
      <c r="H45" s="50">
        <f t="shared" si="22"/>
        <v>300</v>
      </c>
      <c r="I45" s="50">
        <f t="shared" si="22"/>
        <v>400</v>
      </c>
      <c r="J45" s="50">
        <f t="shared" si="22"/>
        <v>500</v>
      </c>
      <c r="K45" s="50">
        <f t="shared" si="22"/>
        <v>600</v>
      </c>
      <c r="L45" s="50">
        <f t="shared" si="22"/>
        <v>700</v>
      </c>
      <c r="M45" s="50">
        <f t="shared" si="22"/>
        <v>800</v>
      </c>
      <c r="N45" s="50">
        <f t="shared" si="22"/>
        <v>900</v>
      </c>
    </row>
    <row r="48" spans="5:15" ht="12.75">
      <c r="E48" s="47">
        <f>+E61</f>
        <v>0</v>
      </c>
      <c r="F48" s="47">
        <f aca="true" t="shared" si="23" ref="F48:N48">+F61</f>
        <v>10</v>
      </c>
      <c r="G48" s="47">
        <f t="shared" si="23"/>
        <v>20</v>
      </c>
      <c r="H48" s="47">
        <f t="shared" si="23"/>
        <v>30</v>
      </c>
      <c r="I48" s="47">
        <f t="shared" si="23"/>
        <v>40</v>
      </c>
      <c r="J48" s="47">
        <f t="shared" si="23"/>
        <v>50</v>
      </c>
      <c r="K48" s="47">
        <f t="shared" si="23"/>
        <v>60</v>
      </c>
      <c r="L48" s="47">
        <f t="shared" si="23"/>
        <v>70</v>
      </c>
      <c r="M48" s="47">
        <f t="shared" si="23"/>
        <v>80</v>
      </c>
      <c r="N48" s="47">
        <f t="shared" si="23"/>
        <v>90</v>
      </c>
      <c r="O48" t="s">
        <v>80</v>
      </c>
    </row>
    <row r="49" spans="3:14" ht="12.75">
      <c r="C49" s="45" t="s">
        <v>71</v>
      </c>
      <c r="D49" s="46"/>
      <c r="E49" s="51">
        <f>+(E50*E48*(1-E51))</f>
        <v>0</v>
      </c>
      <c r="F49" s="51">
        <f aca="true" t="shared" si="24" ref="F49:N49">+(F50*F48*(1-F51))</f>
        <v>5000</v>
      </c>
      <c r="G49" s="51">
        <f t="shared" si="24"/>
        <v>10000</v>
      </c>
      <c r="H49" s="51">
        <f t="shared" si="24"/>
        <v>15000</v>
      </c>
      <c r="I49" s="51">
        <f t="shared" si="24"/>
        <v>20000</v>
      </c>
      <c r="J49" s="51">
        <f t="shared" si="24"/>
        <v>25000</v>
      </c>
      <c r="K49" s="51">
        <f t="shared" si="24"/>
        <v>28500</v>
      </c>
      <c r="L49" s="51">
        <f t="shared" si="24"/>
        <v>33250</v>
      </c>
      <c r="M49" s="51">
        <f t="shared" si="24"/>
        <v>36000</v>
      </c>
      <c r="N49" s="51">
        <f t="shared" si="24"/>
        <v>40500</v>
      </c>
    </row>
    <row r="50" spans="3:14" ht="12.75">
      <c r="C50" s="4" t="s">
        <v>67</v>
      </c>
      <c r="E50" s="50">
        <v>500</v>
      </c>
      <c r="F50" s="50">
        <v>500</v>
      </c>
      <c r="G50" s="50">
        <v>500</v>
      </c>
      <c r="H50" s="50">
        <v>500</v>
      </c>
      <c r="I50" s="50">
        <v>500</v>
      </c>
      <c r="J50" s="50">
        <v>500</v>
      </c>
      <c r="K50" s="50">
        <v>500</v>
      </c>
      <c r="L50" s="50">
        <v>500</v>
      </c>
      <c r="M50" s="50">
        <v>500</v>
      </c>
      <c r="N50" s="50">
        <v>500</v>
      </c>
    </row>
    <row r="51" spans="3:14" ht="12.75">
      <c r="C51" s="4" t="s">
        <v>69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0.05</v>
      </c>
      <c r="L51">
        <v>0.05</v>
      </c>
      <c r="M51">
        <v>0.1</v>
      </c>
      <c r="N51">
        <v>0.1</v>
      </c>
    </row>
    <row r="52" spans="3:14" ht="12.75">
      <c r="C52" s="4" t="s">
        <v>70</v>
      </c>
      <c r="E52" s="50">
        <f>+E50*E51*E48</f>
        <v>0</v>
      </c>
      <c r="F52" s="50">
        <f aca="true" t="shared" si="25" ref="F52:N52">+F50*F51*F48</f>
        <v>0</v>
      </c>
      <c r="G52" s="50">
        <f t="shared" si="25"/>
        <v>0</v>
      </c>
      <c r="H52" s="50">
        <f t="shared" si="25"/>
        <v>0</v>
      </c>
      <c r="I52" s="50">
        <f t="shared" si="25"/>
        <v>0</v>
      </c>
      <c r="J52" s="50">
        <f t="shared" si="25"/>
        <v>0</v>
      </c>
      <c r="K52" s="50">
        <f t="shared" si="25"/>
        <v>1500</v>
      </c>
      <c r="L52" s="50">
        <f t="shared" si="25"/>
        <v>1750</v>
      </c>
      <c r="M52" s="50">
        <f t="shared" si="25"/>
        <v>4000</v>
      </c>
      <c r="N52" s="50">
        <f t="shared" si="25"/>
        <v>4500</v>
      </c>
    </row>
    <row r="54" spans="5:15" ht="12.75">
      <c r="E54" s="48">
        <f>+E66</f>
        <v>0</v>
      </c>
      <c r="F54" s="48">
        <f aca="true" t="shared" si="26" ref="F54:N54">+F66</f>
        <v>10</v>
      </c>
      <c r="G54" s="48">
        <f t="shared" si="26"/>
        <v>20</v>
      </c>
      <c r="H54" s="48">
        <f t="shared" si="26"/>
        <v>30</v>
      </c>
      <c r="I54" s="48">
        <f t="shared" si="26"/>
        <v>40</v>
      </c>
      <c r="J54" s="48">
        <f t="shared" si="26"/>
        <v>50</v>
      </c>
      <c r="K54" s="48">
        <f t="shared" si="26"/>
        <v>60</v>
      </c>
      <c r="L54" s="48">
        <f t="shared" si="26"/>
        <v>70</v>
      </c>
      <c r="M54" s="48">
        <f t="shared" si="26"/>
        <v>80</v>
      </c>
      <c r="N54" s="48">
        <f t="shared" si="26"/>
        <v>90</v>
      </c>
      <c r="O54" t="s">
        <v>79</v>
      </c>
    </row>
    <row r="55" spans="3:14" ht="12.75">
      <c r="C55" s="45" t="s">
        <v>72</v>
      </c>
      <c r="D55" s="46"/>
      <c r="E55" s="51">
        <f>+(E56*E48*(1-E57))</f>
        <v>0</v>
      </c>
      <c r="F55" s="51">
        <f aca="true" t="shared" si="27" ref="F55:N55">+(F56*F48*(1-F57))</f>
        <v>11000</v>
      </c>
      <c r="G55" s="51">
        <f t="shared" si="27"/>
        <v>22000</v>
      </c>
      <c r="H55" s="51">
        <f t="shared" si="27"/>
        <v>33000</v>
      </c>
      <c r="I55" s="51">
        <f t="shared" si="27"/>
        <v>44000</v>
      </c>
      <c r="J55" s="51">
        <f t="shared" si="27"/>
        <v>55000</v>
      </c>
      <c r="K55" s="51">
        <f t="shared" si="27"/>
        <v>62700</v>
      </c>
      <c r="L55" s="51">
        <f t="shared" si="27"/>
        <v>73150</v>
      </c>
      <c r="M55" s="51">
        <f t="shared" si="27"/>
        <v>79200</v>
      </c>
      <c r="N55" s="51">
        <f t="shared" si="27"/>
        <v>89100</v>
      </c>
    </row>
    <row r="56" spans="3:14" ht="12.75">
      <c r="C56" s="4" t="s">
        <v>73</v>
      </c>
      <c r="E56" s="50">
        <v>1100</v>
      </c>
      <c r="F56" s="50">
        <v>1100</v>
      </c>
      <c r="G56" s="50">
        <v>1100</v>
      </c>
      <c r="H56" s="50">
        <v>1100</v>
      </c>
      <c r="I56" s="50">
        <v>1100</v>
      </c>
      <c r="J56" s="50">
        <v>1100</v>
      </c>
      <c r="K56" s="50">
        <v>1100</v>
      </c>
      <c r="L56" s="50">
        <v>1100</v>
      </c>
      <c r="M56" s="50">
        <v>1100</v>
      </c>
      <c r="N56" s="50">
        <v>1100</v>
      </c>
    </row>
    <row r="57" spans="3:14" ht="12.75">
      <c r="C57" s="4" t="s">
        <v>69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0.05</v>
      </c>
      <c r="L57">
        <v>0.05</v>
      </c>
      <c r="M57">
        <v>0.1</v>
      </c>
      <c r="N57">
        <v>0.1</v>
      </c>
    </row>
    <row r="58" spans="3:14" ht="12.75">
      <c r="C58" s="4" t="s">
        <v>70</v>
      </c>
      <c r="E58" s="50">
        <f aca="true" t="shared" si="28" ref="E58:N58">+E56*E57*E53</f>
        <v>0</v>
      </c>
      <c r="F58" s="50">
        <f t="shared" si="28"/>
        <v>0</v>
      </c>
      <c r="G58" s="50">
        <f t="shared" si="28"/>
        <v>0</v>
      </c>
      <c r="H58" s="50">
        <f t="shared" si="28"/>
        <v>0</v>
      </c>
      <c r="I58" s="50">
        <f t="shared" si="28"/>
        <v>0</v>
      </c>
      <c r="J58" s="50">
        <f t="shared" si="28"/>
        <v>0</v>
      </c>
      <c r="K58" s="50">
        <f t="shared" si="28"/>
        <v>0</v>
      </c>
      <c r="L58" s="50">
        <f t="shared" si="28"/>
        <v>0</v>
      </c>
      <c r="M58" s="50">
        <f t="shared" si="28"/>
        <v>0</v>
      </c>
      <c r="N58" s="50">
        <f t="shared" si="28"/>
        <v>0</v>
      </c>
    </row>
    <row r="61" spans="3:14" ht="12.75">
      <c r="C61" s="4" t="s">
        <v>74</v>
      </c>
      <c r="D61" s="4" t="s">
        <v>75</v>
      </c>
      <c r="E61" s="47">
        <v>0</v>
      </c>
      <c r="F61" s="47">
        <v>10</v>
      </c>
      <c r="G61" s="47">
        <v>20</v>
      </c>
      <c r="H61" s="47">
        <v>30</v>
      </c>
      <c r="I61" s="47">
        <v>40</v>
      </c>
      <c r="J61" s="47">
        <v>50</v>
      </c>
      <c r="K61" s="47">
        <v>60</v>
      </c>
      <c r="L61" s="47">
        <v>70</v>
      </c>
      <c r="M61" s="47">
        <v>80</v>
      </c>
      <c r="N61" s="47">
        <v>90</v>
      </c>
    </row>
    <row r="62" spans="4:14" ht="12.75">
      <c r="D62" s="45" t="s">
        <v>71</v>
      </c>
      <c r="E62" s="50">
        <f>+E49</f>
        <v>0</v>
      </c>
      <c r="F62" s="50">
        <f aca="true" t="shared" si="29" ref="F62:N62">+F49</f>
        <v>5000</v>
      </c>
      <c r="G62" s="50">
        <f t="shared" si="29"/>
        <v>10000</v>
      </c>
      <c r="H62" s="50">
        <f t="shared" si="29"/>
        <v>15000</v>
      </c>
      <c r="I62" s="50">
        <f t="shared" si="29"/>
        <v>20000</v>
      </c>
      <c r="J62" s="50">
        <f t="shared" si="29"/>
        <v>25000</v>
      </c>
      <c r="K62" s="50">
        <f t="shared" si="29"/>
        <v>28500</v>
      </c>
      <c r="L62" s="50">
        <f t="shared" si="29"/>
        <v>33250</v>
      </c>
      <c r="M62" s="50">
        <f t="shared" si="29"/>
        <v>36000</v>
      </c>
      <c r="N62" s="50">
        <f t="shared" si="29"/>
        <v>40500</v>
      </c>
    </row>
    <row r="63" spans="4:14" ht="12.75">
      <c r="D63" s="4" t="s">
        <v>76</v>
      </c>
      <c r="E63" s="6">
        <f>+E27+E11</f>
        <v>27922</v>
      </c>
      <c r="F63" s="6">
        <f aca="true" t="shared" si="30" ref="F63:N63">+F27+F11</f>
        <v>29022</v>
      </c>
      <c r="G63" s="6">
        <f t="shared" si="30"/>
        <v>30122</v>
      </c>
      <c r="H63" s="6">
        <f t="shared" si="30"/>
        <v>31222</v>
      </c>
      <c r="I63" s="6">
        <f t="shared" si="30"/>
        <v>32322</v>
      </c>
      <c r="J63" s="6">
        <f t="shared" si="30"/>
        <v>33422</v>
      </c>
      <c r="K63" s="6">
        <f t="shared" si="30"/>
        <v>34522</v>
      </c>
      <c r="L63" s="6">
        <f t="shared" si="30"/>
        <v>35622</v>
      </c>
      <c r="M63" s="6">
        <f t="shared" si="30"/>
        <v>36722</v>
      </c>
      <c r="N63" s="6">
        <f t="shared" si="30"/>
        <v>37822</v>
      </c>
    </row>
    <row r="66" spans="3:14" ht="12.75">
      <c r="C66" s="4" t="s">
        <v>77</v>
      </c>
      <c r="D66" s="4" t="s">
        <v>75</v>
      </c>
      <c r="E66" s="48">
        <v>0</v>
      </c>
      <c r="F66" s="48">
        <v>10</v>
      </c>
      <c r="G66" s="48">
        <v>20</v>
      </c>
      <c r="H66" s="48">
        <v>30</v>
      </c>
      <c r="I66" s="48">
        <v>40</v>
      </c>
      <c r="J66" s="48">
        <v>50</v>
      </c>
      <c r="K66" s="48">
        <v>60</v>
      </c>
      <c r="L66" s="48">
        <v>70</v>
      </c>
      <c r="M66" s="48">
        <v>80</v>
      </c>
      <c r="N66" s="48">
        <v>90</v>
      </c>
    </row>
    <row r="67" spans="4:14" ht="12.75">
      <c r="D67" s="45" t="s">
        <v>72</v>
      </c>
      <c r="E67" s="50">
        <f>+E55</f>
        <v>0</v>
      </c>
      <c r="F67" s="50">
        <f aca="true" t="shared" si="31" ref="F67:N67">+F55</f>
        <v>11000</v>
      </c>
      <c r="G67" s="50">
        <f t="shared" si="31"/>
        <v>22000</v>
      </c>
      <c r="H67" s="50">
        <f t="shared" si="31"/>
        <v>33000</v>
      </c>
      <c r="I67" s="50">
        <f t="shared" si="31"/>
        <v>44000</v>
      </c>
      <c r="J67" s="50">
        <f t="shared" si="31"/>
        <v>55000</v>
      </c>
      <c r="K67" s="50">
        <f t="shared" si="31"/>
        <v>62700</v>
      </c>
      <c r="L67" s="50">
        <f t="shared" si="31"/>
        <v>73150</v>
      </c>
      <c r="M67" s="50">
        <f t="shared" si="31"/>
        <v>79200</v>
      </c>
      <c r="N67" s="50">
        <f t="shared" si="31"/>
        <v>89100</v>
      </c>
    </row>
    <row r="68" spans="4:14" ht="12.75">
      <c r="D68" s="4" t="s">
        <v>78</v>
      </c>
      <c r="E68" s="6">
        <f>+E38+E11</f>
        <v>27922</v>
      </c>
      <c r="F68" s="6">
        <f aca="true" t="shared" si="32" ref="F68:N68">+F38+F11</f>
        <v>29222</v>
      </c>
      <c r="G68" s="6">
        <f t="shared" si="32"/>
        <v>30522</v>
      </c>
      <c r="H68" s="6">
        <f t="shared" si="32"/>
        <v>31822</v>
      </c>
      <c r="I68" s="6">
        <f t="shared" si="32"/>
        <v>33122</v>
      </c>
      <c r="J68" s="6">
        <f t="shared" si="32"/>
        <v>34422</v>
      </c>
      <c r="K68" s="6">
        <f t="shared" si="32"/>
        <v>35722</v>
      </c>
      <c r="L68" s="6">
        <f t="shared" si="32"/>
        <v>37022</v>
      </c>
      <c r="M68" s="6">
        <f t="shared" si="32"/>
        <v>38322</v>
      </c>
      <c r="N68" s="6">
        <f t="shared" si="32"/>
        <v>39622</v>
      </c>
    </row>
  </sheetData>
  <sheetProtection/>
  <mergeCells count="3">
    <mergeCell ref="C4:P4"/>
    <mergeCell ref="E5:N5"/>
    <mergeCell ref="E24:N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</cp:lastModifiedBy>
  <cp:lastPrinted>2009-04-17T23:23:59Z</cp:lastPrinted>
  <dcterms:created xsi:type="dcterms:W3CDTF">2009-04-11T14:33:15Z</dcterms:created>
  <dcterms:modified xsi:type="dcterms:W3CDTF">2012-10-03T16:45:48Z</dcterms:modified>
  <cp:category/>
  <cp:version/>
  <cp:contentType/>
  <cp:contentStatus/>
</cp:coreProperties>
</file>