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pf-my.sharepoint.com/personal/y149528_grupo_ypf_com/Documents/Planificación/Clase pública/"/>
    </mc:Choice>
  </mc:AlternateContent>
  <xr:revisionPtr revIDLastSave="0" documentId="8_{E0391733-34D3-48D0-8D9D-6081619E6B2F}" xr6:coauthVersionLast="47" xr6:coauthVersionMax="47" xr10:uidLastSave="{00000000-0000-0000-0000-000000000000}"/>
  <bookViews>
    <workbookView xWindow="-28920" yWindow="-2745" windowWidth="29040" windowHeight="15720" xr2:uid="{BF0B64D5-A9D4-454F-84A9-61245C2F9A4E}"/>
  </bookViews>
  <sheets>
    <sheet name="Ejercicio 1" sheetId="1" r:id="rId1"/>
    <sheet name="Ejercicio 2" sheetId="2" r:id="rId2"/>
    <sheet name="Ejercicio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3" l="1"/>
  <c r="G37" i="3"/>
  <c r="C37" i="3"/>
  <c r="B37" i="3"/>
  <c r="K35" i="3"/>
  <c r="E35" i="3"/>
  <c r="D35" i="3" s="1"/>
  <c r="K34" i="3"/>
  <c r="E34" i="3"/>
  <c r="D34" i="3" s="1"/>
  <c r="K33" i="3"/>
  <c r="E33" i="3"/>
  <c r="D33" i="3" s="1"/>
  <c r="K32" i="3"/>
  <c r="E32" i="3"/>
  <c r="D32" i="3" s="1"/>
  <c r="K31" i="3"/>
  <c r="E31" i="3"/>
  <c r="D31" i="3" s="1"/>
  <c r="K30" i="3"/>
  <c r="E30" i="3"/>
  <c r="D30" i="3" s="1"/>
  <c r="K29" i="3"/>
  <c r="E29" i="3"/>
  <c r="D29" i="3" s="1"/>
  <c r="K28" i="3"/>
  <c r="E28" i="3"/>
  <c r="D28" i="3" s="1"/>
  <c r="K27" i="3"/>
  <c r="E27" i="3"/>
  <c r="D27" i="3" s="1"/>
  <c r="K26" i="3"/>
  <c r="E26" i="3"/>
  <c r="D26" i="3" s="1"/>
  <c r="K25" i="3"/>
  <c r="E25" i="3"/>
  <c r="D25" i="3" s="1"/>
  <c r="K24" i="3"/>
  <c r="E24" i="3"/>
  <c r="D24" i="3" s="1"/>
  <c r="K23" i="3"/>
  <c r="E23" i="3"/>
  <c r="D23" i="3" s="1"/>
  <c r="K22" i="3"/>
  <c r="E22" i="3"/>
  <c r="D22" i="3" s="1"/>
  <c r="K21" i="3"/>
  <c r="E21" i="3"/>
  <c r="D21" i="3" s="1"/>
  <c r="K20" i="3"/>
  <c r="E20" i="3"/>
  <c r="D20" i="3" s="1"/>
  <c r="K19" i="3"/>
  <c r="E19" i="3"/>
  <c r="D19" i="3" s="1"/>
  <c r="K18" i="3"/>
  <c r="E18" i="3"/>
  <c r="D18" i="3" s="1"/>
  <c r="P17" i="3"/>
  <c r="K17" i="3"/>
  <c r="E17" i="3"/>
  <c r="D17" i="3"/>
  <c r="P16" i="3"/>
  <c r="K16" i="3"/>
  <c r="E16" i="3"/>
  <c r="D16" i="3"/>
  <c r="P15" i="3"/>
  <c r="K15" i="3"/>
  <c r="E15" i="3"/>
  <c r="D15" i="3" s="1"/>
  <c r="K14" i="3"/>
  <c r="E14" i="3"/>
  <c r="D14" i="3" s="1"/>
  <c r="P13" i="3"/>
  <c r="K13" i="3"/>
  <c r="E13" i="3"/>
  <c r="D13" i="3"/>
  <c r="P12" i="3"/>
  <c r="K12" i="3"/>
  <c r="E12" i="3"/>
  <c r="D12" i="3" s="1"/>
  <c r="K11" i="3"/>
  <c r="E11" i="3"/>
  <c r="D11" i="3" s="1"/>
  <c r="K10" i="3"/>
  <c r="E10" i="3"/>
  <c r="D10" i="3" s="1"/>
  <c r="K9" i="3"/>
  <c r="E9" i="3"/>
  <c r="D9" i="3" s="1"/>
  <c r="K8" i="3"/>
  <c r="E8" i="3"/>
  <c r="D8" i="3" s="1"/>
  <c r="K7" i="3"/>
  <c r="J7" i="3"/>
  <c r="M7" i="3" s="1"/>
  <c r="J8" i="3" s="1"/>
  <c r="M8" i="3" s="1"/>
  <c r="J9" i="3" s="1"/>
  <c r="M9" i="3" s="1"/>
  <c r="J10" i="3" s="1"/>
  <c r="M10" i="3" s="1"/>
  <c r="J11" i="3" s="1"/>
  <c r="M11" i="3" s="1"/>
  <c r="J12" i="3" s="1"/>
  <c r="M12" i="3" s="1"/>
  <c r="J13" i="3" s="1"/>
  <c r="M13" i="3" s="1"/>
  <c r="J14" i="3" s="1"/>
  <c r="M14" i="3" s="1"/>
  <c r="J15" i="3" s="1"/>
  <c r="M15" i="3" s="1"/>
  <c r="J16" i="3" s="1"/>
  <c r="M16" i="3" s="1"/>
  <c r="J17" i="3" s="1"/>
  <c r="M17" i="3" s="1"/>
  <c r="J18" i="3" s="1"/>
  <c r="M18" i="3" s="1"/>
  <c r="J19" i="3" s="1"/>
  <c r="M19" i="3" s="1"/>
  <c r="J20" i="3" s="1"/>
  <c r="M20" i="3" s="1"/>
  <c r="J21" i="3" s="1"/>
  <c r="M21" i="3" s="1"/>
  <c r="J22" i="3" s="1"/>
  <c r="M22" i="3" s="1"/>
  <c r="J23" i="3" s="1"/>
  <c r="M23" i="3" s="1"/>
  <c r="J24" i="3" s="1"/>
  <c r="M24" i="3" s="1"/>
  <c r="J25" i="3" s="1"/>
  <c r="M25" i="3" s="1"/>
  <c r="J26" i="3" s="1"/>
  <c r="M26" i="3" s="1"/>
  <c r="J27" i="3" s="1"/>
  <c r="M27" i="3" s="1"/>
  <c r="J28" i="3" s="1"/>
  <c r="M28" i="3" s="1"/>
  <c r="J29" i="3" s="1"/>
  <c r="M29" i="3" s="1"/>
  <c r="J30" i="3" s="1"/>
  <c r="M30" i="3" s="1"/>
  <c r="J31" i="3" s="1"/>
  <c r="M31" i="3" s="1"/>
  <c r="J32" i="3" s="1"/>
  <c r="M32" i="3" s="1"/>
  <c r="J33" i="3" s="1"/>
  <c r="M33" i="3" s="1"/>
  <c r="J34" i="3" s="1"/>
  <c r="M34" i="3" s="1"/>
  <c r="J35" i="3" s="1"/>
  <c r="M35" i="3" s="1"/>
  <c r="F7" i="3"/>
  <c r="H7" i="3" s="1"/>
  <c r="F8" i="3" s="1"/>
  <c r="H8" i="3" s="1"/>
  <c r="F9" i="3" s="1"/>
  <c r="H9" i="3" s="1"/>
  <c r="F10" i="3" s="1"/>
  <c r="H10" i="3" s="1"/>
  <c r="F11" i="3" s="1"/>
  <c r="H11" i="3" s="1"/>
  <c r="F12" i="3" s="1"/>
  <c r="H12" i="3" s="1"/>
  <c r="F13" i="3" s="1"/>
  <c r="H13" i="3" s="1"/>
  <c r="F14" i="3" s="1"/>
  <c r="H14" i="3" s="1"/>
  <c r="F15" i="3" s="1"/>
  <c r="H15" i="3" s="1"/>
  <c r="F16" i="3" s="1"/>
  <c r="H16" i="3" s="1"/>
  <c r="F17" i="3" s="1"/>
  <c r="H17" i="3" s="1"/>
  <c r="F18" i="3" s="1"/>
  <c r="H18" i="3" s="1"/>
  <c r="F19" i="3" s="1"/>
  <c r="H19" i="3" s="1"/>
  <c r="F20" i="3" s="1"/>
  <c r="H20" i="3" s="1"/>
  <c r="F21" i="3" s="1"/>
  <c r="H21" i="3" s="1"/>
  <c r="F22" i="3" s="1"/>
  <c r="H22" i="3" s="1"/>
  <c r="F23" i="3" s="1"/>
  <c r="H23" i="3" s="1"/>
  <c r="F24" i="3" s="1"/>
  <c r="H24" i="3" s="1"/>
  <c r="F25" i="3" s="1"/>
  <c r="H25" i="3" s="1"/>
  <c r="F26" i="3" s="1"/>
  <c r="H26" i="3" s="1"/>
  <c r="F27" i="3" s="1"/>
  <c r="H27" i="3" s="1"/>
  <c r="F28" i="3" s="1"/>
  <c r="H28" i="3" s="1"/>
  <c r="F29" i="3" s="1"/>
  <c r="H29" i="3" s="1"/>
  <c r="F30" i="3" s="1"/>
  <c r="H30" i="3" s="1"/>
  <c r="F31" i="3" s="1"/>
  <c r="H31" i="3" s="1"/>
  <c r="F32" i="3" s="1"/>
  <c r="H32" i="3" s="1"/>
  <c r="F33" i="3" s="1"/>
  <c r="H33" i="3" s="1"/>
  <c r="F34" i="3" s="1"/>
  <c r="H34" i="3" s="1"/>
  <c r="F35" i="3" s="1"/>
  <c r="E7" i="3"/>
  <c r="D7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M6" i="3"/>
  <c r="K6" i="3"/>
  <c r="E6" i="3"/>
  <c r="H6" i="3" s="1"/>
  <c r="D6" i="3"/>
  <c r="I37" i="2"/>
  <c r="D37" i="2"/>
  <c r="M12" i="2" s="1"/>
  <c r="B37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M16" i="2"/>
  <c r="H16" i="2"/>
  <c r="M15" i="2"/>
  <c r="H15" i="2"/>
  <c r="H14" i="2"/>
  <c r="H13" i="2"/>
  <c r="H12" i="2"/>
  <c r="H11" i="2"/>
  <c r="H10" i="2"/>
  <c r="H9" i="2"/>
  <c r="H8" i="2"/>
  <c r="C8" i="2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C33" i="2" s="1"/>
  <c r="E33" i="2" s="1"/>
  <c r="C34" i="2" s="1"/>
  <c r="E34" i="2" s="1"/>
  <c r="C35" i="2" s="1"/>
  <c r="E35" i="2" s="1"/>
  <c r="M13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H7" i="2"/>
  <c r="A7" i="2"/>
  <c r="J6" i="2"/>
  <c r="G7" i="2" s="1"/>
  <c r="J7" i="2" s="1"/>
  <c r="G8" i="2" s="1"/>
  <c r="J8" i="2" s="1"/>
  <c r="G9" i="2" s="1"/>
  <c r="J9" i="2" s="1"/>
  <c r="G10" i="2" s="1"/>
  <c r="J10" i="2" s="1"/>
  <c r="G11" i="2" s="1"/>
  <c r="J11" i="2" s="1"/>
  <c r="G12" i="2" s="1"/>
  <c r="J12" i="2" s="1"/>
  <c r="G13" i="2" s="1"/>
  <c r="J13" i="2" s="1"/>
  <c r="G14" i="2" s="1"/>
  <c r="J14" i="2" s="1"/>
  <c r="G15" i="2" s="1"/>
  <c r="J15" i="2" s="1"/>
  <c r="G16" i="2" s="1"/>
  <c r="J16" i="2" s="1"/>
  <c r="G17" i="2" s="1"/>
  <c r="J17" i="2" s="1"/>
  <c r="G18" i="2" s="1"/>
  <c r="J18" i="2" s="1"/>
  <c r="G19" i="2" s="1"/>
  <c r="J19" i="2" s="1"/>
  <c r="G20" i="2" s="1"/>
  <c r="J20" i="2" s="1"/>
  <c r="G21" i="2" s="1"/>
  <c r="J21" i="2" s="1"/>
  <c r="G22" i="2" s="1"/>
  <c r="J22" i="2" s="1"/>
  <c r="G23" i="2" s="1"/>
  <c r="J23" i="2" s="1"/>
  <c r="G24" i="2" s="1"/>
  <c r="J24" i="2" s="1"/>
  <c r="G25" i="2" s="1"/>
  <c r="J25" i="2" s="1"/>
  <c r="G26" i="2" s="1"/>
  <c r="J26" i="2" s="1"/>
  <c r="G27" i="2" s="1"/>
  <c r="J27" i="2" s="1"/>
  <c r="G28" i="2" s="1"/>
  <c r="J28" i="2" s="1"/>
  <c r="G29" i="2" s="1"/>
  <c r="J29" i="2" s="1"/>
  <c r="G30" i="2" s="1"/>
  <c r="J30" i="2" s="1"/>
  <c r="G31" i="2" s="1"/>
  <c r="J31" i="2" s="1"/>
  <c r="G32" i="2" s="1"/>
  <c r="J32" i="2" s="1"/>
  <c r="G33" i="2" s="1"/>
  <c r="J33" i="2" s="1"/>
  <c r="G34" i="2" s="1"/>
  <c r="J34" i="2" s="1"/>
  <c r="G35" i="2" s="1"/>
  <c r="J35" i="2" s="1"/>
  <c r="H6" i="2"/>
  <c r="E6" i="2"/>
  <c r="C7" i="2" s="1"/>
  <c r="E7" i="2" s="1"/>
  <c r="D35" i="1"/>
  <c r="I10" i="1" s="1"/>
  <c r="I14" i="1"/>
  <c r="C6" i="1"/>
  <c r="E6" i="1" s="1"/>
  <c r="C7" i="1" s="1"/>
  <c r="E7" i="1" s="1"/>
  <c r="C8" i="1" s="1"/>
  <c r="E8" i="1" s="1"/>
  <c r="C9" i="1" s="1"/>
  <c r="E9" i="1" s="1"/>
  <c r="C10" i="1" s="1"/>
  <c r="E10" i="1" s="1"/>
  <c r="C11" i="1" s="1"/>
  <c r="E11" i="1" s="1"/>
  <c r="C12" i="1" s="1"/>
  <c r="E12" i="1" s="1"/>
  <c r="C13" i="1" s="1"/>
  <c r="E13" i="1" s="1"/>
  <c r="C14" i="1" s="1"/>
  <c r="E14" i="1" s="1"/>
  <c r="C15" i="1" s="1"/>
  <c r="E15" i="1" s="1"/>
  <c r="C16" i="1" s="1"/>
  <c r="E16" i="1" s="1"/>
  <c r="C17" i="1" s="1"/>
  <c r="E17" i="1" s="1"/>
  <c r="C18" i="1" s="1"/>
  <c r="E18" i="1" s="1"/>
  <c r="C19" i="1" s="1"/>
  <c r="E19" i="1" s="1"/>
  <c r="C20" i="1" s="1"/>
  <c r="E20" i="1" s="1"/>
  <c r="C21" i="1" s="1"/>
  <c r="E21" i="1" s="1"/>
  <c r="C22" i="1" s="1"/>
  <c r="E22" i="1" s="1"/>
  <c r="C23" i="1" s="1"/>
  <c r="E23" i="1" s="1"/>
  <c r="C24" i="1" s="1"/>
  <c r="E24" i="1" s="1"/>
  <c r="C25" i="1" s="1"/>
  <c r="E25" i="1" s="1"/>
  <c r="C26" i="1" s="1"/>
  <c r="E26" i="1" s="1"/>
  <c r="C27" i="1" s="1"/>
  <c r="E27" i="1" s="1"/>
  <c r="C28" i="1" s="1"/>
  <c r="E28" i="1" s="1"/>
  <c r="C29" i="1" s="1"/>
  <c r="E29" i="1" s="1"/>
  <c r="C30" i="1" s="1"/>
  <c r="E30" i="1" s="1"/>
  <c r="C31" i="1" s="1"/>
  <c r="E31" i="1" s="1"/>
  <c r="C32" i="1" s="1"/>
  <c r="E32" i="1" s="1"/>
  <c r="C33" i="1" s="1"/>
  <c r="E33" i="1" s="1"/>
  <c r="I11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E5" i="1"/>
  <c r="B5" i="1"/>
  <c r="A5" i="1"/>
  <c r="E4" i="1"/>
  <c r="C5" i="1" s="1"/>
  <c r="B35" i="1" l="1"/>
  <c r="I13" i="1" s="1"/>
  <c r="I16" i="1" s="1"/>
  <c r="M18" i="2"/>
  <c r="N18" i="2" s="1"/>
  <c r="P19" i="3"/>
  <c r="Q19" i="3" s="1"/>
</calcChain>
</file>

<file path=xl/sharedStrings.xml><?xml version="1.0" encoding="utf-8"?>
<sst xmlns="http://schemas.openxmlformats.org/spreadsheetml/2006/main" count="71" uniqueCount="28">
  <si>
    <t>mínimo</t>
  </si>
  <si>
    <t>máximo</t>
  </si>
  <si>
    <t>Fecha</t>
  </si>
  <si>
    <t>Producción</t>
  </si>
  <si>
    <t>Stock Inicial</t>
  </si>
  <si>
    <t>Despacho</t>
  </si>
  <si>
    <t>Stock Final</t>
  </si>
  <si>
    <t>Costo Producto</t>
  </si>
  <si>
    <t>Precio Venta</t>
  </si>
  <si>
    <t>Costo fijo de despacho</t>
  </si>
  <si>
    <t>Costo variable de despacho</t>
  </si>
  <si>
    <t>Ventas</t>
  </si>
  <si>
    <t>Valor stock</t>
  </si>
  <si>
    <t>menos</t>
  </si>
  <si>
    <t>Costo Despachos</t>
  </si>
  <si>
    <t>Resultado</t>
  </si>
  <si>
    <t>Total</t>
  </si>
  <si>
    <t>PLANTA PRODUCTORA</t>
  </si>
  <si>
    <t>PLANTA DESPACHO</t>
  </si>
  <si>
    <t>Recepción</t>
  </si>
  <si>
    <t>Demanda</t>
  </si>
  <si>
    <t>Carga</t>
  </si>
  <si>
    <t>Energía</t>
  </si>
  <si>
    <t>Agua</t>
  </si>
  <si>
    <t>RON</t>
  </si>
  <si>
    <t>Costo Materia Prima</t>
  </si>
  <si>
    <t>Precio Venta RON</t>
  </si>
  <si>
    <t>Costo 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</si>
</sst>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-2C0A]dddd\,\ d&quot;/&quot;mm&quot;/&quot;yyyy"/>
    <numFmt numFmtId="166" formatCode="0.0%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0" fillId="0" borderId="0" xfId="1" applyNumberFormat="1" applyFont="1"/>
    <xf numFmtId="16" fontId="0" fillId="3" borderId="0" xfId="0" applyNumberForma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2" fillId="4" borderId="0" xfId="0" applyFont="1" applyFill="1"/>
    <xf numFmtId="164" fontId="2" fillId="4" borderId="0" xfId="0" applyNumberFormat="1" applyFont="1" applyFill="1"/>
    <xf numFmtId="0" fontId="0" fillId="0" borderId="6" xfId="0" applyBorder="1" applyAlignment="1">
      <alignment horizontal="center"/>
    </xf>
    <xf numFmtId="16" fontId="0" fillId="0" borderId="0" xfId="0" applyNumberFormat="1"/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5" fontId="0" fillId="3" borderId="0" xfId="0" applyNumberFormat="1" applyFill="1"/>
    <xf numFmtId="0" fontId="0" fillId="7" borderId="0" xfId="0" applyFill="1" applyAlignment="1">
      <alignment horizontal="center"/>
    </xf>
    <xf numFmtId="166" fontId="0" fillId="4" borderId="0" xfId="2" applyNumberFormat="1" applyFont="1" applyFill="1"/>
    <xf numFmtId="167" fontId="0" fillId="8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7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2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67C3-914B-4E28-8C03-5FC775919A40}">
  <dimension ref="A1:I35"/>
  <sheetViews>
    <sheetView tabSelected="1" workbookViewId="0">
      <selection activeCell="H33" sqref="H33"/>
    </sheetView>
  </sheetViews>
  <sheetFormatPr baseColWidth="10" defaultRowHeight="15" x14ac:dyDescent="0.25"/>
  <cols>
    <col min="8" max="8" width="25.42578125" bestFit="1" customWidth="1"/>
    <col min="9" max="9" width="14.5703125" bestFit="1" customWidth="1"/>
  </cols>
  <sheetData>
    <row r="1" spans="1:9" x14ac:dyDescent="0.25">
      <c r="B1" s="1" t="s">
        <v>0</v>
      </c>
      <c r="C1" s="1">
        <v>100</v>
      </c>
      <c r="D1" s="1">
        <v>300</v>
      </c>
      <c r="E1" s="1">
        <v>100</v>
      </c>
    </row>
    <row r="2" spans="1:9" ht="15.75" thickBot="1" x14ac:dyDescent="0.3">
      <c r="B2" s="1" t="s">
        <v>1</v>
      </c>
      <c r="C2" s="1">
        <v>900</v>
      </c>
      <c r="D2" s="1">
        <v>700</v>
      </c>
      <c r="E2" s="1">
        <v>900</v>
      </c>
    </row>
    <row r="3" spans="1:9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H3" t="s">
        <v>7</v>
      </c>
      <c r="I3" s="5">
        <v>132</v>
      </c>
    </row>
    <row r="4" spans="1:9" x14ac:dyDescent="0.25">
      <c r="A4" s="6">
        <v>45170</v>
      </c>
      <c r="B4" s="7">
        <v>300</v>
      </c>
      <c r="C4" s="7">
        <v>400</v>
      </c>
      <c r="D4" s="8"/>
      <c r="E4" s="7">
        <f>+C4+B4-D4</f>
        <v>700</v>
      </c>
      <c r="H4" t="s">
        <v>8</v>
      </c>
      <c r="I4" s="5">
        <v>168</v>
      </c>
    </row>
    <row r="5" spans="1:9" x14ac:dyDescent="0.25">
      <c r="A5" s="6">
        <f>+A4+1</f>
        <v>45171</v>
      </c>
      <c r="B5" s="7">
        <f>+B4</f>
        <v>300</v>
      </c>
      <c r="C5" s="7">
        <f>+E4</f>
        <v>700</v>
      </c>
      <c r="D5" s="9"/>
      <c r="E5" s="7">
        <f t="shared" ref="E5:E33" si="0">+C5+B5-D5</f>
        <v>1000</v>
      </c>
      <c r="I5" s="10"/>
    </row>
    <row r="6" spans="1:9" x14ac:dyDescent="0.25">
      <c r="A6" s="6">
        <f t="shared" ref="A6:A33" si="1">+A5+1</f>
        <v>45172</v>
      </c>
      <c r="B6" s="7">
        <f t="shared" ref="B6:B33" si="2">+B5</f>
        <v>300</v>
      </c>
      <c r="C6" s="7">
        <f t="shared" ref="C6:C33" si="3">+E5</f>
        <v>1000</v>
      </c>
      <c r="D6" s="9"/>
      <c r="E6" s="7">
        <f t="shared" si="0"/>
        <v>1300</v>
      </c>
      <c r="H6" t="s">
        <v>9</v>
      </c>
      <c r="I6" s="5">
        <v>550</v>
      </c>
    </row>
    <row r="7" spans="1:9" x14ac:dyDescent="0.25">
      <c r="A7" s="6">
        <f t="shared" si="1"/>
        <v>45173</v>
      </c>
      <c r="B7" s="7">
        <f t="shared" si="2"/>
        <v>300</v>
      </c>
      <c r="C7" s="7">
        <f t="shared" si="3"/>
        <v>1300</v>
      </c>
      <c r="D7" s="9"/>
      <c r="E7" s="7">
        <f t="shared" si="0"/>
        <v>1600</v>
      </c>
      <c r="H7" t="s">
        <v>10</v>
      </c>
      <c r="I7" s="5">
        <v>12</v>
      </c>
    </row>
    <row r="8" spans="1:9" x14ac:dyDescent="0.25">
      <c r="A8" s="6">
        <f t="shared" si="1"/>
        <v>45174</v>
      </c>
      <c r="B8" s="7">
        <f t="shared" si="2"/>
        <v>300</v>
      </c>
      <c r="C8" s="7">
        <f t="shared" si="3"/>
        <v>1600</v>
      </c>
      <c r="D8" s="9"/>
      <c r="E8" s="7">
        <f t="shared" si="0"/>
        <v>1900</v>
      </c>
      <c r="I8" s="10"/>
    </row>
    <row r="9" spans="1:9" x14ac:dyDescent="0.25">
      <c r="A9" s="6">
        <f t="shared" si="1"/>
        <v>45175</v>
      </c>
      <c r="B9" s="7">
        <f t="shared" si="2"/>
        <v>300</v>
      </c>
      <c r="C9" s="7">
        <f t="shared" si="3"/>
        <v>1900</v>
      </c>
      <c r="D9" s="9"/>
      <c r="E9" s="7">
        <f t="shared" si="0"/>
        <v>2200</v>
      </c>
      <c r="I9" s="10"/>
    </row>
    <row r="10" spans="1:9" x14ac:dyDescent="0.25">
      <c r="A10" s="6">
        <f t="shared" si="1"/>
        <v>45176</v>
      </c>
      <c r="B10" s="7">
        <f t="shared" si="2"/>
        <v>300</v>
      </c>
      <c r="C10" s="7">
        <f t="shared" si="3"/>
        <v>2200</v>
      </c>
      <c r="D10" s="9"/>
      <c r="E10" s="7">
        <f t="shared" si="0"/>
        <v>2500</v>
      </c>
      <c r="H10" t="s">
        <v>11</v>
      </c>
      <c r="I10" s="10">
        <f>+I4*D35</f>
        <v>0</v>
      </c>
    </row>
    <row r="11" spans="1:9" x14ac:dyDescent="0.25">
      <c r="A11" s="6">
        <f t="shared" si="1"/>
        <v>45177</v>
      </c>
      <c r="B11" s="7">
        <f t="shared" si="2"/>
        <v>300</v>
      </c>
      <c r="C11" s="7">
        <f t="shared" si="3"/>
        <v>2500</v>
      </c>
      <c r="D11" s="9"/>
      <c r="E11" s="7">
        <f t="shared" si="0"/>
        <v>2800</v>
      </c>
      <c r="H11" t="s">
        <v>12</v>
      </c>
      <c r="I11" s="10">
        <f>+I3*(E33-C4)</f>
        <v>1188000</v>
      </c>
    </row>
    <row r="12" spans="1:9" x14ac:dyDescent="0.25">
      <c r="A12" s="6">
        <f t="shared" si="1"/>
        <v>45178</v>
      </c>
      <c r="B12" s="7">
        <f t="shared" si="2"/>
        <v>300</v>
      </c>
      <c r="C12" s="7">
        <f t="shared" si="3"/>
        <v>2800</v>
      </c>
      <c r="D12" s="9"/>
      <c r="E12" s="7">
        <f t="shared" si="0"/>
        <v>3100</v>
      </c>
      <c r="H12" t="s">
        <v>13</v>
      </c>
    </row>
    <row r="13" spans="1:9" x14ac:dyDescent="0.25">
      <c r="A13" s="6">
        <f t="shared" si="1"/>
        <v>45179</v>
      </c>
      <c r="B13" s="7">
        <f t="shared" si="2"/>
        <v>300</v>
      </c>
      <c r="C13" s="7">
        <f t="shared" si="3"/>
        <v>3100</v>
      </c>
      <c r="D13" s="9"/>
      <c r="E13" s="7">
        <f t="shared" si="0"/>
        <v>3400</v>
      </c>
      <c r="H13" t="s">
        <v>7</v>
      </c>
      <c r="I13" s="5">
        <f>-I3*B35</f>
        <v>-1188000</v>
      </c>
    </row>
    <row r="14" spans="1:9" x14ac:dyDescent="0.25">
      <c r="A14" s="6">
        <f t="shared" si="1"/>
        <v>45180</v>
      </c>
      <c r="B14" s="7">
        <f t="shared" si="2"/>
        <v>300</v>
      </c>
      <c r="C14" s="7">
        <f t="shared" si="3"/>
        <v>3400</v>
      </c>
      <c r="D14" s="9"/>
      <c r="E14" s="7">
        <f t="shared" si="0"/>
        <v>3700</v>
      </c>
      <c r="H14" t="s">
        <v>14</v>
      </c>
      <c r="I14" s="10">
        <f>-(COUNT(D4:D33)*I6+I7*D35)</f>
        <v>0</v>
      </c>
    </row>
    <row r="15" spans="1:9" x14ac:dyDescent="0.25">
      <c r="A15" s="6">
        <f t="shared" si="1"/>
        <v>45181</v>
      </c>
      <c r="B15" s="7">
        <f t="shared" si="2"/>
        <v>300</v>
      </c>
      <c r="C15" s="7">
        <f t="shared" si="3"/>
        <v>3700</v>
      </c>
      <c r="D15" s="9"/>
      <c r="E15" s="7">
        <f t="shared" si="0"/>
        <v>4000</v>
      </c>
    </row>
    <row r="16" spans="1:9" x14ac:dyDescent="0.25">
      <c r="A16" s="6">
        <f t="shared" si="1"/>
        <v>45182</v>
      </c>
      <c r="B16" s="7">
        <f t="shared" si="2"/>
        <v>300</v>
      </c>
      <c r="C16" s="7">
        <f t="shared" si="3"/>
        <v>4000</v>
      </c>
      <c r="D16" s="9"/>
      <c r="E16" s="7">
        <f t="shared" si="0"/>
        <v>4300</v>
      </c>
      <c r="H16" s="11" t="s">
        <v>15</v>
      </c>
      <c r="I16" s="12">
        <f>SUM(I10:I14)</f>
        <v>0</v>
      </c>
    </row>
    <row r="17" spans="1:5" x14ac:dyDescent="0.25">
      <c r="A17" s="6">
        <f t="shared" si="1"/>
        <v>45183</v>
      </c>
      <c r="B17" s="7">
        <f t="shared" si="2"/>
        <v>300</v>
      </c>
      <c r="C17" s="7">
        <f t="shared" si="3"/>
        <v>4300</v>
      </c>
      <c r="D17" s="9"/>
      <c r="E17" s="7">
        <f t="shared" si="0"/>
        <v>4600</v>
      </c>
    </row>
    <row r="18" spans="1:5" x14ac:dyDescent="0.25">
      <c r="A18" s="6">
        <f t="shared" si="1"/>
        <v>45184</v>
      </c>
      <c r="B18" s="7">
        <f t="shared" si="2"/>
        <v>300</v>
      </c>
      <c r="C18" s="7">
        <f t="shared" si="3"/>
        <v>4600</v>
      </c>
      <c r="D18" s="9"/>
      <c r="E18" s="7">
        <f t="shared" si="0"/>
        <v>4900</v>
      </c>
    </row>
    <row r="19" spans="1:5" x14ac:dyDescent="0.25">
      <c r="A19" s="6">
        <f t="shared" si="1"/>
        <v>45185</v>
      </c>
      <c r="B19" s="7">
        <f t="shared" si="2"/>
        <v>300</v>
      </c>
      <c r="C19" s="7">
        <f t="shared" si="3"/>
        <v>4900</v>
      </c>
      <c r="D19" s="9"/>
      <c r="E19" s="7">
        <f t="shared" si="0"/>
        <v>5200</v>
      </c>
    </row>
    <row r="20" spans="1:5" x14ac:dyDescent="0.25">
      <c r="A20" s="6">
        <f t="shared" si="1"/>
        <v>45186</v>
      </c>
      <c r="B20" s="7">
        <f t="shared" si="2"/>
        <v>300</v>
      </c>
      <c r="C20" s="7">
        <f t="shared" si="3"/>
        <v>5200</v>
      </c>
      <c r="D20" s="9"/>
      <c r="E20" s="7">
        <f t="shared" si="0"/>
        <v>5500</v>
      </c>
    </row>
    <row r="21" spans="1:5" x14ac:dyDescent="0.25">
      <c r="A21" s="6">
        <f t="shared" si="1"/>
        <v>45187</v>
      </c>
      <c r="B21" s="7">
        <f t="shared" si="2"/>
        <v>300</v>
      </c>
      <c r="C21" s="7">
        <f t="shared" si="3"/>
        <v>5500</v>
      </c>
      <c r="D21" s="9"/>
      <c r="E21" s="7">
        <f t="shared" si="0"/>
        <v>5800</v>
      </c>
    </row>
    <row r="22" spans="1:5" x14ac:dyDescent="0.25">
      <c r="A22" s="6">
        <f t="shared" si="1"/>
        <v>45188</v>
      </c>
      <c r="B22" s="7">
        <f t="shared" si="2"/>
        <v>300</v>
      </c>
      <c r="C22" s="7">
        <f t="shared" si="3"/>
        <v>5800</v>
      </c>
      <c r="D22" s="9"/>
      <c r="E22" s="7">
        <f t="shared" si="0"/>
        <v>6100</v>
      </c>
    </row>
    <row r="23" spans="1:5" x14ac:dyDescent="0.25">
      <c r="A23" s="6">
        <f t="shared" si="1"/>
        <v>45189</v>
      </c>
      <c r="B23" s="7">
        <f t="shared" si="2"/>
        <v>300</v>
      </c>
      <c r="C23" s="7">
        <f t="shared" si="3"/>
        <v>6100</v>
      </c>
      <c r="D23" s="9"/>
      <c r="E23" s="7">
        <f t="shared" si="0"/>
        <v>6400</v>
      </c>
    </row>
    <row r="24" spans="1:5" x14ac:dyDescent="0.25">
      <c r="A24" s="6">
        <f t="shared" si="1"/>
        <v>45190</v>
      </c>
      <c r="B24" s="7">
        <f t="shared" si="2"/>
        <v>300</v>
      </c>
      <c r="C24" s="7">
        <f t="shared" si="3"/>
        <v>6400</v>
      </c>
      <c r="D24" s="9"/>
      <c r="E24" s="7">
        <f t="shared" si="0"/>
        <v>6700</v>
      </c>
    </row>
    <row r="25" spans="1:5" x14ac:dyDescent="0.25">
      <c r="A25" s="6">
        <f t="shared" si="1"/>
        <v>45191</v>
      </c>
      <c r="B25" s="7">
        <f t="shared" si="2"/>
        <v>300</v>
      </c>
      <c r="C25" s="7">
        <f t="shared" si="3"/>
        <v>6700</v>
      </c>
      <c r="D25" s="9"/>
      <c r="E25" s="7">
        <f t="shared" si="0"/>
        <v>7000</v>
      </c>
    </row>
    <row r="26" spans="1:5" x14ac:dyDescent="0.25">
      <c r="A26" s="6">
        <f>+A25+1</f>
        <v>45192</v>
      </c>
      <c r="B26" s="7">
        <f t="shared" si="2"/>
        <v>300</v>
      </c>
      <c r="C26" s="7">
        <f t="shared" si="3"/>
        <v>7000</v>
      </c>
      <c r="D26" s="9"/>
      <c r="E26" s="7">
        <f t="shared" si="0"/>
        <v>7300</v>
      </c>
    </row>
    <row r="27" spans="1:5" x14ac:dyDescent="0.25">
      <c r="A27" s="6">
        <f t="shared" si="1"/>
        <v>45193</v>
      </c>
      <c r="B27" s="7">
        <f t="shared" si="2"/>
        <v>300</v>
      </c>
      <c r="C27" s="7">
        <f t="shared" si="3"/>
        <v>7300</v>
      </c>
      <c r="D27" s="9"/>
      <c r="E27" s="7">
        <f t="shared" si="0"/>
        <v>7600</v>
      </c>
    </row>
    <row r="28" spans="1:5" x14ac:dyDescent="0.25">
      <c r="A28" s="6">
        <f t="shared" si="1"/>
        <v>45194</v>
      </c>
      <c r="B28" s="7">
        <f t="shared" si="2"/>
        <v>300</v>
      </c>
      <c r="C28" s="7">
        <f t="shared" si="3"/>
        <v>7600</v>
      </c>
      <c r="D28" s="9"/>
      <c r="E28" s="7">
        <f t="shared" si="0"/>
        <v>7900</v>
      </c>
    </row>
    <row r="29" spans="1:5" x14ac:dyDescent="0.25">
      <c r="A29" s="6">
        <f t="shared" si="1"/>
        <v>45195</v>
      </c>
      <c r="B29" s="7">
        <f t="shared" si="2"/>
        <v>300</v>
      </c>
      <c r="C29" s="7">
        <f t="shared" si="3"/>
        <v>7900</v>
      </c>
      <c r="D29" s="9"/>
      <c r="E29" s="7">
        <f t="shared" si="0"/>
        <v>8200</v>
      </c>
    </row>
    <row r="30" spans="1:5" x14ac:dyDescent="0.25">
      <c r="A30" s="6">
        <f t="shared" si="1"/>
        <v>45196</v>
      </c>
      <c r="B30" s="7">
        <f t="shared" si="2"/>
        <v>300</v>
      </c>
      <c r="C30" s="7">
        <f t="shared" si="3"/>
        <v>8200</v>
      </c>
      <c r="D30" s="9"/>
      <c r="E30" s="7">
        <f t="shared" si="0"/>
        <v>8500</v>
      </c>
    </row>
    <row r="31" spans="1:5" x14ac:dyDescent="0.25">
      <c r="A31" s="6">
        <f>+A30+1</f>
        <v>45197</v>
      </c>
      <c r="B31" s="7">
        <f t="shared" si="2"/>
        <v>300</v>
      </c>
      <c r="C31" s="7">
        <f t="shared" si="3"/>
        <v>8500</v>
      </c>
      <c r="D31" s="9"/>
      <c r="E31" s="7">
        <f t="shared" si="0"/>
        <v>8800</v>
      </c>
    </row>
    <row r="32" spans="1:5" x14ac:dyDescent="0.25">
      <c r="A32" s="6">
        <f t="shared" si="1"/>
        <v>45198</v>
      </c>
      <c r="B32" s="7">
        <f t="shared" si="2"/>
        <v>300</v>
      </c>
      <c r="C32" s="7">
        <f t="shared" si="3"/>
        <v>8800</v>
      </c>
      <c r="D32" s="9"/>
      <c r="E32" s="7">
        <f t="shared" si="0"/>
        <v>9100</v>
      </c>
    </row>
    <row r="33" spans="1:5" ht="15.75" thickBot="1" x14ac:dyDescent="0.3">
      <c r="A33" s="6">
        <f t="shared" si="1"/>
        <v>45199</v>
      </c>
      <c r="B33" s="7">
        <f t="shared" si="2"/>
        <v>300</v>
      </c>
      <c r="C33" s="7">
        <f t="shared" si="3"/>
        <v>9100</v>
      </c>
      <c r="D33" s="13"/>
      <c r="E33" s="7">
        <f t="shared" si="0"/>
        <v>9400</v>
      </c>
    </row>
    <row r="34" spans="1:5" x14ac:dyDescent="0.25">
      <c r="A34" s="14"/>
    </row>
    <row r="35" spans="1:5" x14ac:dyDescent="0.25">
      <c r="A35" s="15" t="s">
        <v>16</v>
      </c>
      <c r="B35" s="16">
        <f>SUM(B4:B34)</f>
        <v>9000</v>
      </c>
      <c r="D35" s="16">
        <f>SUM(D4:D34)</f>
        <v>0</v>
      </c>
    </row>
  </sheetData>
  <conditionalFormatting sqref="C4:C33">
    <cfRule type="cellIs" dxfId="24" priority="6" operator="greaterThan">
      <formula>$C$2</formula>
    </cfRule>
    <cfRule type="cellIs" dxfId="23" priority="7" operator="lessThan">
      <formula>$C$1</formula>
    </cfRule>
  </conditionalFormatting>
  <conditionalFormatting sqref="D4:D33">
    <cfRule type="cellIs" dxfId="22" priority="1" operator="equal">
      <formula>0</formula>
    </cfRule>
    <cfRule type="cellIs" dxfId="21" priority="2" operator="greaterThan">
      <formula>$D$2</formula>
    </cfRule>
    <cfRule type="cellIs" dxfId="20" priority="3" operator="lessThan">
      <formula>$D$1</formula>
    </cfRule>
  </conditionalFormatting>
  <conditionalFormatting sqref="E4:E33">
    <cfRule type="cellIs" dxfId="19" priority="4" operator="greaterThan">
      <formula>$E$2</formula>
    </cfRule>
    <cfRule type="cellIs" dxfId="18" priority="5" operator="lessThan">
      <formula>$E$1</formula>
    </cfRule>
  </conditionalFormatting>
  <pageMargins left="0.7" right="0.7" top="0.75" bottom="0.75" header="0.3" footer="0.3"/>
  <pageSetup orientation="portrait" r:id="rId1"/>
  <headerFooter>
    <oddHeader>&amp;R&amp;"Calibri"&amp;10&amp;K000000 Documento: Personal&amp;1#_x000D_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4C72-AD08-4E17-AA74-1C69795147C6}">
  <dimension ref="A1:N37"/>
  <sheetViews>
    <sheetView workbookViewId="0">
      <selection activeCell="J24" sqref="J24"/>
    </sheetView>
  </sheetViews>
  <sheetFormatPr baseColWidth="10" defaultRowHeight="15" x14ac:dyDescent="0.25"/>
  <cols>
    <col min="1" max="1" width="24.7109375" customWidth="1"/>
    <col min="6" max="6" width="5.28515625" customWidth="1"/>
    <col min="12" max="12" width="25.42578125" bestFit="1" customWidth="1"/>
    <col min="13" max="13" width="14.5703125" bestFit="1" customWidth="1"/>
  </cols>
  <sheetData>
    <row r="1" spans="1:13" ht="15.75" thickBot="1" x14ac:dyDescent="0.3"/>
    <row r="2" spans="1:13" ht="15.75" thickBot="1" x14ac:dyDescent="0.3">
      <c r="B2" s="17" t="s">
        <v>17</v>
      </c>
      <c r="C2" s="18"/>
      <c r="D2" s="18"/>
      <c r="E2" s="19"/>
      <c r="G2" s="17" t="s">
        <v>18</v>
      </c>
      <c r="H2" s="18"/>
      <c r="I2" s="18"/>
      <c r="J2" s="19"/>
    </row>
    <row r="3" spans="1:13" x14ac:dyDescent="0.25">
      <c r="B3" s="1" t="s">
        <v>0</v>
      </c>
      <c r="C3" s="1">
        <v>100</v>
      </c>
      <c r="D3" s="1">
        <v>300</v>
      </c>
      <c r="E3" s="1">
        <v>100</v>
      </c>
      <c r="G3" s="1">
        <v>100</v>
      </c>
      <c r="H3" s="1"/>
      <c r="I3" s="1"/>
      <c r="J3" s="1">
        <v>100</v>
      </c>
    </row>
    <row r="4" spans="1:13" ht="15.75" thickBot="1" x14ac:dyDescent="0.3">
      <c r="B4" s="1" t="s">
        <v>1</v>
      </c>
      <c r="C4" s="1">
        <v>1800</v>
      </c>
      <c r="D4" s="1">
        <v>700</v>
      </c>
      <c r="E4" s="1">
        <v>1800</v>
      </c>
      <c r="G4" s="1">
        <v>900</v>
      </c>
      <c r="H4" s="1"/>
      <c r="I4" s="1"/>
      <c r="J4" s="1">
        <v>900</v>
      </c>
    </row>
    <row r="5" spans="1:13" ht="15.75" thickBot="1" x14ac:dyDescent="0.3">
      <c r="A5" s="2" t="s">
        <v>2</v>
      </c>
      <c r="B5" s="3" t="s">
        <v>3</v>
      </c>
      <c r="C5" s="3" t="s">
        <v>4</v>
      </c>
      <c r="D5" s="3" t="s">
        <v>5</v>
      </c>
      <c r="E5" s="4" t="s">
        <v>6</v>
      </c>
      <c r="G5" s="2" t="s">
        <v>4</v>
      </c>
      <c r="H5" s="3" t="s">
        <v>19</v>
      </c>
      <c r="I5" s="3" t="s">
        <v>20</v>
      </c>
      <c r="J5" s="4" t="s">
        <v>6</v>
      </c>
      <c r="L5" t="s">
        <v>7</v>
      </c>
      <c r="M5" s="5">
        <v>132</v>
      </c>
    </row>
    <row r="6" spans="1:13" x14ac:dyDescent="0.25">
      <c r="A6" s="20">
        <v>45170</v>
      </c>
      <c r="B6" s="7">
        <v>288</v>
      </c>
      <c r="C6" s="7">
        <v>400</v>
      </c>
      <c r="D6" s="8"/>
      <c r="E6" s="7">
        <f>+C6+B6-D6</f>
        <v>688</v>
      </c>
      <c r="G6" s="7">
        <v>256</v>
      </c>
      <c r="H6" s="7">
        <f>+D6</f>
        <v>0</v>
      </c>
      <c r="I6" s="21">
        <v>225</v>
      </c>
      <c r="J6" s="7">
        <f>+G6+H6-I6</f>
        <v>31</v>
      </c>
      <c r="L6" t="s">
        <v>8</v>
      </c>
      <c r="M6" s="5">
        <v>168</v>
      </c>
    </row>
    <row r="7" spans="1:13" x14ac:dyDescent="0.25">
      <c r="A7" s="20">
        <f>+A6+1</f>
        <v>45171</v>
      </c>
      <c r="B7" s="7">
        <v>307</v>
      </c>
      <c r="C7" s="7">
        <f>+E6</f>
        <v>688</v>
      </c>
      <c r="D7" s="9"/>
      <c r="E7" s="7">
        <f t="shared" ref="E7:E35" si="0">+C7+B7-D7</f>
        <v>995</v>
      </c>
      <c r="G7" s="7">
        <f>+J6</f>
        <v>31</v>
      </c>
      <c r="H7" s="7">
        <f t="shared" ref="H7:H35" si="1">+D7</f>
        <v>0</v>
      </c>
      <c r="I7" s="21">
        <v>50</v>
      </c>
      <c r="J7" s="7">
        <f t="shared" ref="J7:J35" si="2">+G7+H7-I7</f>
        <v>-19</v>
      </c>
      <c r="M7" s="10"/>
    </row>
    <row r="8" spans="1:13" x14ac:dyDescent="0.25">
      <c r="A8" s="20">
        <f t="shared" ref="A8:A35" si="3">+A7+1</f>
        <v>45172</v>
      </c>
      <c r="B8" s="7">
        <v>261</v>
      </c>
      <c r="C8" s="7">
        <f t="shared" ref="C8:C35" si="4">+E7</f>
        <v>995</v>
      </c>
      <c r="D8" s="9"/>
      <c r="E8" s="7">
        <f t="shared" si="0"/>
        <v>1256</v>
      </c>
      <c r="G8" s="7">
        <f t="shared" ref="G8:G35" si="5">+J7</f>
        <v>-19</v>
      </c>
      <c r="H8" s="7">
        <f t="shared" si="1"/>
        <v>0</v>
      </c>
      <c r="I8" s="21">
        <v>30</v>
      </c>
      <c r="J8" s="7">
        <f t="shared" si="2"/>
        <v>-49</v>
      </c>
      <c r="L8" t="s">
        <v>9</v>
      </c>
      <c r="M8" s="5">
        <v>4500</v>
      </c>
    </row>
    <row r="9" spans="1:13" x14ac:dyDescent="0.25">
      <c r="A9" s="20">
        <f t="shared" si="3"/>
        <v>45173</v>
      </c>
      <c r="B9" s="7">
        <v>321</v>
      </c>
      <c r="C9" s="7">
        <f t="shared" si="4"/>
        <v>1256</v>
      </c>
      <c r="D9" s="9"/>
      <c r="E9" s="7">
        <f t="shared" si="0"/>
        <v>1577</v>
      </c>
      <c r="G9" s="7">
        <f t="shared" si="5"/>
        <v>-49</v>
      </c>
      <c r="H9" s="7">
        <f t="shared" si="1"/>
        <v>0</v>
      </c>
      <c r="I9" s="21">
        <v>225</v>
      </c>
      <c r="J9" s="7">
        <f t="shared" si="2"/>
        <v>-274</v>
      </c>
      <c r="L9" t="s">
        <v>10</v>
      </c>
      <c r="M9" s="5">
        <v>25</v>
      </c>
    </row>
    <row r="10" spans="1:13" x14ac:dyDescent="0.25">
      <c r="A10" s="20">
        <f t="shared" si="3"/>
        <v>45174</v>
      </c>
      <c r="B10" s="7">
        <v>337</v>
      </c>
      <c r="C10" s="7">
        <f t="shared" si="4"/>
        <v>1577</v>
      </c>
      <c r="D10" s="9"/>
      <c r="E10" s="7">
        <f t="shared" si="0"/>
        <v>1914</v>
      </c>
      <c r="G10" s="7">
        <f t="shared" si="5"/>
        <v>-274</v>
      </c>
      <c r="H10" s="7">
        <f t="shared" si="1"/>
        <v>0</v>
      </c>
      <c r="I10" s="21">
        <v>168</v>
      </c>
      <c r="J10" s="7">
        <f t="shared" si="2"/>
        <v>-442</v>
      </c>
      <c r="M10" s="10"/>
    </row>
    <row r="11" spans="1:13" x14ac:dyDescent="0.25">
      <c r="A11" s="20">
        <f t="shared" si="3"/>
        <v>45175</v>
      </c>
      <c r="B11" s="7">
        <v>308</v>
      </c>
      <c r="C11" s="7">
        <f t="shared" si="4"/>
        <v>1914</v>
      </c>
      <c r="D11" s="9"/>
      <c r="E11" s="7">
        <f t="shared" si="0"/>
        <v>2222</v>
      </c>
      <c r="G11" s="7">
        <f t="shared" si="5"/>
        <v>-442</v>
      </c>
      <c r="H11" s="7">
        <f t="shared" si="1"/>
        <v>0</v>
      </c>
      <c r="I11" s="21">
        <v>435</v>
      </c>
      <c r="J11" s="7">
        <f t="shared" si="2"/>
        <v>-877</v>
      </c>
      <c r="M11" s="10"/>
    </row>
    <row r="12" spans="1:13" x14ac:dyDescent="0.25">
      <c r="A12" s="20">
        <f t="shared" si="3"/>
        <v>45176</v>
      </c>
      <c r="B12" s="7">
        <v>340</v>
      </c>
      <c r="C12" s="7">
        <f t="shared" si="4"/>
        <v>2222</v>
      </c>
      <c r="D12" s="9"/>
      <c r="E12" s="7">
        <f t="shared" si="0"/>
        <v>2562</v>
      </c>
      <c r="G12" s="7">
        <f t="shared" si="5"/>
        <v>-877</v>
      </c>
      <c r="H12" s="7">
        <f t="shared" si="1"/>
        <v>0</v>
      </c>
      <c r="I12" s="21">
        <v>368</v>
      </c>
      <c r="J12" s="7">
        <f t="shared" si="2"/>
        <v>-1245</v>
      </c>
      <c r="L12" t="s">
        <v>11</v>
      </c>
      <c r="M12" s="10">
        <f>+M6*D37</f>
        <v>0</v>
      </c>
    </row>
    <row r="13" spans="1:13" x14ac:dyDescent="0.25">
      <c r="A13" s="20">
        <f t="shared" si="3"/>
        <v>45177</v>
      </c>
      <c r="B13" s="7">
        <v>335</v>
      </c>
      <c r="C13" s="7">
        <f t="shared" si="4"/>
        <v>2562</v>
      </c>
      <c r="D13" s="9"/>
      <c r="E13" s="7">
        <f t="shared" si="0"/>
        <v>2897</v>
      </c>
      <c r="G13" s="7">
        <f t="shared" si="5"/>
        <v>-1245</v>
      </c>
      <c r="H13" s="7">
        <f t="shared" si="1"/>
        <v>0</v>
      </c>
      <c r="I13" s="21">
        <v>562</v>
      </c>
      <c r="J13" s="7">
        <f t="shared" si="2"/>
        <v>-1807</v>
      </c>
      <c r="L13" t="s">
        <v>12</v>
      </c>
      <c r="M13" s="10">
        <f>+M5*(E35-C6)</f>
        <v>1213476</v>
      </c>
    </row>
    <row r="14" spans="1:13" x14ac:dyDescent="0.25">
      <c r="A14" s="20">
        <f t="shared" si="3"/>
        <v>45178</v>
      </c>
      <c r="B14" s="7">
        <v>341</v>
      </c>
      <c r="C14" s="7">
        <f t="shared" si="4"/>
        <v>2897</v>
      </c>
      <c r="D14" s="9"/>
      <c r="E14" s="7">
        <f t="shared" si="0"/>
        <v>3238</v>
      </c>
      <c r="G14" s="7">
        <f t="shared" si="5"/>
        <v>-1807</v>
      </c>
      <c r="H14" s="7">
        <f t="shared" si="1"/>
        <v>0</v>
      </c>
      <c r="I14" s="21">
        <v>140</v>
      </c>
      <c r="J14" s="7">
        <f t="shared" si="2"/>
        <v>-1947</v>
      </c>
      <c r="L14" t="s">
        <v>13</v>
      </c>
    </row>
    <row r="15" spans="1:13" x14ac:dyDescent="0.25">
      <c r="A15" s="20">
        <f t="shared" si="3"/>
        <v>45179</v>
      </c>
      <c r="B15" s="7">
        <v>337</v>
      </c>
      <c r="C15" s="7">
        <f t="shared" si="4"/>
        <v>3238</v>
      </c>
      <c r="D15" s="9"/>
      <c r="E15" s="7">
        <f t="shared" si="0"/>
        <v>3575</v>
      </c>
      <c r="G15" s="7">
        <f t="shared" si="5"/>
        <v>-1947</v>
      </c>
      <c r="H15" s="7">
        <f t="shared" si="1"/>
        <v>0</v>
      </c>
      <c r="I15" s="21">
        <v>38</v>
      </c>
      <c r="J15" s="7">
        <f t="shared" si="2"/>
        <v>-1985</v>
      </c>
      <c r="L15" t="s">
        <v>7</v>
      </c>
      <c r="M15" s="5">
        <f>-M5*B37</f>
        <v>-1213476</v>
      </c>
    </row>
    <row r="16" spans="1:13" x14ac:dyDescent="0.25">
      <c r="A16" s="20">
        <f t="shared" si="3"/>
        <v>45180</v>
      </c>
      <c r="B16" s="7">
        <v>324</v>
      </c>
      <c r="C16" s="7">
        <f t="shared" si="4"/>
        <v>3575</v>
      </c>
      <c r="D16" s="9"/>
      <c r="E16" s="7">
        <f t="shared" si="0"/>
        <v>3899</v>
      </c>
      <c r="G16" s="7">
        <f t="shared" si="5"/>
        <v>-1985</v>
      </c>
      <c r="H16" s="7">
        <f t="shared" si="1"/>
        <v>0</v>
      </c>
      <c r="I16" s="21">
        <v>596</v>
      </c>
      <c r="J16" s="7">
        <f t="shared" si="2"/>
        <v>-2581</v>
      </c>
      <c r="L16" t="s">
        <v>14</v>
      </c>
      <c r="M16" s="10">
        <f>-(COUNT(D6:D35)*M8+M9*D37)</f>
        <v>0</v>
      </c>
    </row>
    <row r="17" spans="1:14" x14ac:dyDescent="0.25">
      <c r="A17" s="20">
        <f t="shared" si="3"/>
        <v>45181</v>
      </c>
      <c r="B17" s="7">
        <v>271</v>
      </c>
      <c r="C17" s="7">
        <f t="shared" si="4"/>
        <v>3899</v>
      </c>
      <c r="D17" s="9"/>
      <c r="E17" s="7">
        <f t="shared" si="0"/>
        <v>4170</v>
      </c>
      <c r="G17" s="7">
        <f t="shared" si="5"/>
        <v>-2581</v>
      </c>
      <c r="H17" s="7">
        <f t="shared" si="1"/>
        <v>0</v>
      </c>
      <c r="I17" s="21">
        <v>463</v>
      </c>
      <c r="J17" s="7">
        <f t="shared" si="2"/>
        <v>-3044</v>
      </c>
    </row>
    <row r="18" spans="1:14" x14ac:dyDescent="0.25">
      <c r="A18" s="20">
        <f t="shared" si="3"/>
        <v>45182</v>
      </c>
      <c r="B18" s="7">
        <v>296</v>
      </c>
      <c r="C18" s="7">
        <f t="shared" si="4"/>
        <v>4170</v>
      </c>
      <c r="D18" s="9"/>
      <c r="E18" s="7">
        <f t="shared" si="0"/>
        <v>4466</v>
      </c>
      <c r="G18" s="7">
        <f t="shared" si="5"/>
        <v>-3044</v>
      </c>
      <c r="H18" s="7">
        <f t="shared" si="1"/>
        <v>0</v>
      </c>
      <c r="I18" s="21">
        <v>636</v>
      </c>
      <c r="J18" s="7">
        <f t="shared" si="2"/>
        <v>-3680</v>
      </c>
      <c r="L18" s="11" t="s">
        <v>15</v>
      </c>
      <c r="M18" s="12">
        <f>SUM(M12:M16)</f>
        <v>0</v>
      </c>
      <c r="N18" s="22" t="e">
        <f>+M18/M12</f>
        <v>#DIV/0!</v>
      </c>
    </row>
    <row r="19" spans="1:14" x14ac:dyDescent="0.25">
      <c r="A19" s="20">
        <f t="shared" si="3"/>
        <v>45183</v>
      </c>
      <c r="B19" s="7">
        <v>252</v>
      </c>
      <c r="C19" s="7">
        <f t="shared" si="4"/>
        <v>4466</v>
      </c>
      <c r="D19" s="9"/>
      <c r="E19" s="7">
        <f t="shared" si="0"/>
        <v>4718</v>
      </c>
      <c r="G19" s="7">
        <f t="shared" si="5"/>
        <v>-3680</v>
      </c>
      <c r="H19" s="7">
        <f t="shared" si="1"/>
        <v>0</v>
      </c>
      <c r="I19" s="21">
        <v>548</v>
      </c>
      <c r="J19" s="7">
        <f t="shared" si="2"/>
        <v>-4228</v>
      </c>
    </row>
    <row r="20" spans="1:14" x14ac:dyDescent="0.25">
      <c r="A20" s="20">
        <f t="shared" si="3"/>
        <v>45184</v>
      </c>
      <c r="B20" s="7">
        <v>315</v>
      </c>
      <c r="C20" s="7">
        <f t="shared" si="4"/>
        <v>4718</v>
      </c>
      <c r="D20" s="9"/>
      <c r="E20" s="7">
        <f t="shared" si="0"/>
        <v>5033</v>
      </c>
      <c r="G20" s="7">
        <f t="shared" si="5"/>
        <v>-4228</v>
      </c>
      <c r="H20" s="7">
        <f t="shared" si="1"/>
        <v>0</v>
      </c>
      <c r="I20" s="21">
        <v>471</v>
      </c>
      <c r="J20" s="7">
        <f t="shared" si="2"/>
        <v>-4699</v>
      </c>
    </row>
    <row r="21" spans="1:14" x14ac:dyDescent="0.25">
      <c r="A21" s="20">
        <f t="shared" si="3"/>
        <v>45185</v>
      </c>
      <c r="B21" s="7">
        <v>322</v>
      </c>
      <c r="C21" s="7">
        <f t="shared" si="4"/>
        <v>5033</v>
      </c>
      <c r="D21" s="9"/>
      <c r="E21" s="7">
        <f t="shared" si="0"/>
        <v>5355</v>
      </c>
      <c r="G21" s="7">
        <f t="shared" si="5"/>
        <v>-4699</v>
      </c>
      <c r="H21" s="7">
        <f t="shared" si="1"/>
        <v>0</v>
      </c>
      <c r="I21" s="21">
        <v>63</v>
      </c>
      <c r="J21" s="7">
        <f t="shared" si="2"/>
        <v>-4762</v>
      </c>
    </row>
    <row r="22" spans="1:14" x14ac:dyDescent="0.25">
      <c r="A22" s="20">
        <f t="shared" si="3"/>
        <v>45186</v>
      </c>
      <c r="B22" s="7">
        <v>282</v>
      </c>
      <c r="C22" s="7">
        <f t="shared" si="4"/>
        <v>5355</v>
      </c>
      <c r="D22" s="9"/>
      <c r="E22" s="7">
        <f t="shared" si="0"/>
        <v>5637</v>
      </c>
      <c r="G22" s="7">
        <f t="shared" si="5"/>
        <v>-4762</v>
      </c>
      <c r="H22" s="7">
        <f t="shared" si="1"/>
        <v>0</v>
      </c>
      <c r="I22" s="21">
        <v>25</v>
      </c>
      <c r="J22" s="7">
        <f t="shared" si="2"/>
        <v>-4787</v>
      </c>
    </row>
    <row r="23" spans="1:14" x14ac:dyDescent="0.25">
      <c r="A23" s="20">
        <f t="shared" si="3"/>
        <v>45187</v>
      </c>
      <c r="B23" s="7">
        <v>303</v>
      </c>
      <c r="C23" s="7">
        <f t="shared" si="4"/>
        <v>5637</v>
      </c>
      <c r="D23" s="9"/>
      <c r="E23" s="7">
        <f t="shared" si="0"/>
        <v>5940</v>
      </c>
      <c r="G23" s="7">
        <f t="shared" si="5"/>
        <v>-4787</v>
      </c>
      <c r="H23" s="7">
        <f t="shared" si="1"/>
        <v>0</v>
      </c>
      <c r="I23" s="21">
        <v>280</v>
      </c>
      <c r="J23" s="7">
        <f t="shared" si="2"/>
        <v>-5067</v>
      </c>
    </row>
    <row r="24" spans="1:14" x14ac:dyDescent="0.25">
      <c r="A24" s="20">
        <f t="shared" si="3"/>
        <v>45188</v>
      </c>
      <c r="B24" s="7">
        <v>295</v>
      </c>
      <c r="C24" s="7">
        <f t="shared" si="4"/>
        <v>5940</v>
      </c>
      <c r="D24" s="9"/>
      <c r="E24" s="7">
        <f t="shared" si="0"/>
        <v>6235</v>
      </c>
      <c r="G24" s="7">
        <f t="shared" si="5"/>
        <v>-5067</v>
      </c>
      <c r="H24" s="7">
        <f t="shared" si="1"/>
        <v>0</v>
      </c>
      <c r="I24" s="21">
        <v>198</v>
      </c>
      <c r="J24" s="7">
        <f t="shared" si="2"/>
        <v>-5265</v>
      </c>
    </row>
    <row r="25" spans="1:14" x14ac:dyDescent="0.25">
      <c r="A25" s="20">
        <f t="shared" si="3"/>
        <v>45189</v>
      </c>
      <c r="B25" s="7">
        <v>331</v>
      </c>
      <c r="C25" s="7">
        <f t="shared" si="4"/>
        <v>6235</v>
      </c>
      <c r="D25" s="9"/>
      <c r="E25" s="7">
        <f t="shared" si="0"/>
        <v>6566</v>
      </c>
      <c r="G25" s="7">
        <f t="shared" si="5"/>
        <v>-5265</v>
      </c>
      <c r="H25" s="7">
        <f t="shared" si="1"/>
        <v>0</v>
      </c>
      <c r="I25" s="21">
        <v>525</v>
      </c>
      <c r="J25" s="7">
        <f t="shared" si="2"/>
        <v>-5790</v>
      </c>
    </row>
    <row r="26" spans="1:14" x14ac:dyDescent="0.25">
      <c r="A26" s="20">
        <f t="shared" si="3"/>
        <v>45190</v>
      </c>
      <c r="B26" s="7">
        <v>350</v>
      </c>
      <c r="C26" s="7">
        <f t="shared" si="4"/>
        <v>6566</v>
      </c>
      <c r="D26" s="9"/>
      <c r="E26" s="7">
        <f t="shared" si="0"/>
        <v>6916</v>
      </c>
      <c r="G26" s="7">
        <f t="shared" si="5"/>
        <v>-5790</v>
      </c>
      <c r="H26" s="7">
        <f t="shared" si="1"/>
        <v>0</v>
      </c>
      <c r="I26" s="21">
        <v>480</v>
      </c>
      <c r="J26" s="7">
        <f t="shared" si="2"/>
        <v>-6270</v>
      </c>
    </row>
    <row r="27" spans="1:14" x14ac:dyDescent="0.25">
      <c r="A27" s="20">
        <f t="shared" si="3"/>
        <v>45191</v>
      </c>
      <c r="B27" s="7">
        <v>288</v>
      </c>
      <c r="C27" s="7">
        <f t="shared" si="4"/>
        <v>6916</v>
      </c>
      <c r="D27" s="9"/>
      <c r="E27" s="7">
        <f t="shared" si="0"/>
        <v>7204</v>
      </c>
      <c r="G27" s="7">
        <f t="shared" si="5"/>
        <v>-6270</v>
      </c>
      <c r="H27" s="7">
        <f t="shared" si="1"/>
        <v>0</v>
      </c>
      <c r="I27" s="21">
        <v>218</v>
      </c>
      <c r="J27" s="7">
        <f t="shared" si="2"/>
        <v>-6488</v>
      </c>
    </row>
    <row r="28" spans="1:14" x14ac:dyDescent="0.25">
      <c r="A28" s="20">
        <f>+A27+1</f>
        <v>45192</v>
      </c>
      <c r="B28" s="7">
        <v>295</v>
      </c>
      <c r="C28" s="7">
        <f t="shared" si="4"/>
        <v>7204</v>
      </c>
      <c r="D28" s="9"/>
      <c r="E28" s="7">
        <f t="shared" si="0"/>
        <v>7499</v>
      </c>
      <c r="G28" s="7">
        <f t="shared" si="5"/>
        <v>-6488</v>
      </c>
      <c r="H28" s="7">
        <f t="shared" si="1"/>
        <v>0</v>
      </c>
      <c r="I28" s="21">
        <v>182</v>
      </c>
      <c r="J28" s="7">
        <f t="shared" si="2"/>
        <v>-6670</v>
      </c>
    </row>
    <row r="29" spans="1:14" x14ac:dyDescent="0.25">
      <c r="A29" s="20">
        <f t="shared" si="3"/>
        <v>45193</v>
      </c>
      <c r="B29" s="7">
        <v>289</v>
      </c>
      <c r="C29" s="7">
        <f t="shared" si="4"/>
        <v>7499</v>
      </c>
      <c r="D29" s="9"/>
      <c r="E29" s="7">
        <f t="shared" si="0"/>
        <v>7788</v>
      </c>
      <c r="G29" s="7">
        <f t="shared" si="5"/>
        <v>-6670</v>
      </c>
      <c r="H29" s="7">
        <f t="shared" si="1"/>
        <v>0</v>
      </c>
      <c r="I29" s="21">
        <v>24</v>
      </c>
      <c r="J29" s="7">
        <f t="shared" si="2"/>
        <v>-6694</v>
      </c>
    </row>
    <row r="30" spans="1:14" x14ac:dyDescent="0.25">
      <c r="A30" s="20">
        <f t="shared" si="3"/>
        <v>45194</v>
      </c>
      <c r="B30" s="7">
        <v>282</v>
      </c>
      <c r="C30" s="7">
        <f t="shared" si="4"/>
        <v>7788</v>
      </c>
      <c r="D30" s="9"/>
      <c r="E30" s="7">
        <f t="shared" si="0"/>
        <v>8070</v>
      </c>
      <c r="G30" s="7">
        <f t="shared" si="5"/>
        <v>-6694</v>
      </c>
      <c r="H30" s="7">
        <f t="shared" si="1"/>
        <v>0</v>
      </c>
      <c r="I30" s="21">
        <v>400</v>
      </c>
      <c r="J30" s="7">
        <f t="shared" si="2"/>
        <v>-7094</v>
      </c>
    </row>
    <row r="31" spans="1:14" x14ac:dyDescent="0.25">
      <c r="A31" s="20">
        <f t="shared" si="3"/>
        <v>45195</v>
      </c>
      <c r="B31" s="7">
        <v>340</v>
      </c>
      <c r="C31" s="7">
        <f t="shared" si="4"/>
        <v>8070</v>
      </c>
      <c r="D31" s="9"/>
      <c r="E31" s="7">
        <f t="shared" si="0"/>
        <v>8410</v>
      </c>
      <c r="G31" s="7">
        <f t="shared" si="5"/>
        <v>-7094</v>
      </c>
      <c r="H31" s="7">
        <f t="shared" si="1"/>
        <v>0</v>
      </c>
      <c r="I31" s="21">
        <v>430</v>
      </c>
      <c r="J31" s="7">
        <f t="shared" si="2"/>
        <v>-7524</v>
      </c>
    </row>
    <row r="32" spans="1:14" x14ac:dyDescent="0.25">
      <c r="A32" s="20">
        <f t="shared" si="3"/>
        <v>45196</v>
      </c>
      <c r="B32" s="7">
        <v>289</v>
      </c>
      <c r="C32" s="7">
        <f t="shared" si="4"/>
        <v>8410</v>
      </c>
      <c r="D32" s="9"/>
      <c r="E32" s="7">
        <f t="shared" si="0"/>
        <v>8699</v>
      </c>
      <c r="G32" s="7">
        <f t="shared" si="5"/>
        <v>-7524</v>
      </c>
      <c r="H32" s="7">
        <f t="shared" si="1"/>
        <v>0</v>
      </c>
      <c r="I32" s="21">
        <v>512</v>
      </c>
      <c r="J32" s="7">
        <f t="shared" si="2"/>
        <v>-8036</v>
      </c>
    </row>
    <row r="33" spans="1:10" x14ac:dyDescent="0.25">
      <c r="A33" s="20">
        <f>+A32+1</f>
        <v>45197</v>
      </c>
      <c r="B33" s="7">
        <v>341</v>
      </c>
      <c r="C33" s="7">
        <f t="shared" si="4"/>
        <v>8699</v>
      </c>
      <c r="D33" s="9"/>
      <c r="E33" s="7">
        <f t="shared" si="0"/>
        <v>9040</v>
      </c>
      <c r="G33" s="7">
        <f t="shared" si="5"/>
        <v>-8036</v>
      </c>
      <c r="H33" s="7">
        <f t="shared" si="1"/>
        <v>0</v>
      </c>
      <c r="I33" s="21">
        <v>314</v>
      </c>
      <c r="J33" s="7">
        <f t="shared" si="2"/>
        <v>-8350</v>
      </c>
    </row>
    <row r="34" spans="1:10" x14ac:dyDescent="0.25">
      <c r="A34" s="20">
        <f t="shared" si="3"/>
        <v>45198</v>
      </c>
      <c r="B34" s="7">
        <v>286</v>
      </c>
      <c r="C34" s="7">
        <f t="shared" si="4"/>
        <v>9040</v>
      </c>
      <c r="D34" s="9"/>
      <c r="E34" s="7">
        <f t="shared" si="0"/>
        <v>9326</v>
      </c>
      <c r="G34" s="7">
        <f t="shared" si="5"/>
        <v>-8350</v>
      </c>
      <c r="H34" s="7">
        <f t="shared" si="1"/>
        <v>0</v>
      </c>
      <c r="I34" s="21">
        <v>532</v>
      </c>
      <c r="J34" s="7">
        <f t="shared" si="2"/>
        <v>-8882</v>
      </c>
    </row>
    <row r="35" spans="1:10" ht="15.75" thickBot="1" x14ac:dyDescent="0.3">
      <c r="A35" s="20">
        <f t="shared" si="3"/>
        <v>45199</v>
      </c>
      <c r="B35" s="7">
        <v>267</v>
      </c>
      <c r="C35" s="7">
        <f t="shared" si="4"/>
        <v>9326</v>
      </c>
      <c r="D35" s="13"/>
      <c r="E35" s="7">
        <f t="shared" si="0"/>
        <v>9593</v>
      </c>
      <c r="G35" s="7">
        <f t="shared" si="5"/>
        <v>-8882</v>
      </c>
      <c r="H35" s="7">
        <f t="shared" si="1"/>
        <v>0</v>
      </c>
      <c r="I35" s="21">
        <v>25</v>
      </c>
      <c r="J35" s="7">
        <f t="shared" si="2"/>
        <v>-8907</v>
      </c>
    </row>
    <row r="36" spans="1:10" x14ac:dyDescent="0.25">
      <c r="A36" s="14"/>
    </row>
    <row r="37" spans="1:10" x14ac:dyDescent="0.25">
      <c r="A37" s="15" t="s">
        <v>16</v>
      </c>
      <c r="B37" s="16">
        <f>SUM(B6:B36)</f>
        <v>9193</v>
      </c>
      <c r="D37" s="16">
        <f>SUM(D6:D36)</f>
        <v>0</v>
      </c>
      <c r="I37" s="16">
        <f>SUM(I6:I36)</f>
        <v>9163</v>
      </c>
    </row>
  </sheetData>
  <mergeCells count="2">
    <mergeCell ref="B2:E2"/>
    <mergeCell ref="G2:J2"/>
  </mergeCells>
  <conditionalFormatting sqref="C6:C35">
    <cfRule type="cellIs" dxfId="17" priority="8" operator="greaterThan">
      <formula>$C$4</formula>
    </cfRule>
    <cfRule type="cellIs" dxfId="16" priority="9" operator="lessThan">
      <formula>$C$3</formula>
    </cfRule>
  </conditionalFormatting>
  <conditionalFormatting sqref="D6:D35">
    <cfRule type="cellIs" dxfId="15" priority="3" operator="equal">
      <formula>0</formula>
    </cfRule>
    <cfRule type="cellIs" dxfId="14" priority="4" operator="greaterThan">
      <formula>$D$4</formula>
    </cfRule>
    <cfRule type="cellIs" dxfId="13" priority="5" operator="lessThan">
      <formula>$D$3</formula>
    </cfRule>
  </conditionalFormatting>
  <conditionalFormatting sqref="E6:E35">
    <cfRule type="cellIs" dxfId="12" priority="6" operator="greaterThan">
      <formula>$E$4</formula>
    </cfRule>
    <cfRule type="cellIs" dxfId="11" priority="7" operator="lessThan">
      <formula>$E$3</formula>
    </cfRule>
  </conditionalFormatting>
  <conditionalFormatting sqref="J6:J35">
    <cfRule type="cellIs" dxfId="10" priority="1" operator="greaterThan">
      <formula>$J$4</formula>
    </cfRule>
    <cfRule type="cellIs" dxfId="9" priority="2" operator="lessThan">
      <formula>$J$3</formula>
    </cfRule>
  </conditionalFormatting>
  <pageMargins left="0.7" right="0.7" top="0.75" bottom="0.75" header="0.3" footer="0.3"/>
  <pageSetup orientation="portrait" r:id="rId1"/>
  <headerFooter>
    <oddHeader>&amp;R&amp;"Calibri"&amp;10&amp;K000000 Documento: Personal&amp;1#_x000D_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6B70-85AD-4830-B7B3-8F124CE85CB3}">
  <dimension ref="A1:Q37"/>
  <sheetViews>
    <sheetView zoomScaleNormal="100" workbookViewId="0">
      <selection activeCell="J24" sqref="J24"/>
    </sheetView>
  </sheetViews>
  <sheetFormatPr baseColWidth="10" defaultRowHeight="15" x14ac:dyDescent="0.25"/>
  <cols>
    <col min="1" max="1" width="28.85546875" customWidth="1"/>
    <col min="9" max="9" width="5.28515625" customWidth="1"/>
    <col min="10" max="13" width="0" hidden="1" customWidth="1"/>
    <col min="15" max="15" width="25.42578125" bestFit="1" customWidth="1"/>
    <col min="16" max="16" width="14.5703125" bestFit="1" customWidth="1"/>
  </cols>
  <sheetData>
    <row r="1" spans="1:16" ht="15.75" thickBot="1" x14ac:dyDescent="0.3"/>
    <row r="2" spans="1:16" ht="15.75" thickBot="1" x14ac:dyDescent="0.3">
      <c r="B2" s="17" t="s">
        <v>17</v>
      </c>
      <c r="C2" s="18"/>
      <c r="D2" s="18"/>
      <c r="E2" s="18"/>
      <c r="F2" s="18"/>
      <c r="G2" s="18"/>
      <c r="H2" s="19"/>
      <c r="J2" s="17" t="s">
        <v>18</v>
      </c>
      <c r="K2" s="18"/>
      <c r="L2" s="18"/>
      <c r="M2" s="19"/>
    </row>
    <row r="3" spans="1:16" x14ac:dyDescent="0.25">
      <c r="B3" s="1" t="s">
        <v>0</v>
      </c>
      <c r="C3" s="1">
        <v>5</v>
      </c>
      <c r="D3" s="1"/>
      <c r="E3" s="1"/>
      <c r="F3" s="1">
        <v>100</v>
      </c>
      <c r="G3" s="1">
        <v>300</v>
      </c>
      <c r="H3" s="1">
        <v>100</v>
      </c>
      <c r="J3" s="1">
        <v>100</v>
      </c>
      <c r="K3" s="1"/>
      <c r="L3" s="1"/>
      <c r="M3" s="1">
        <v>100</v>
      </c>
    </row>
    <row r="4" spans="1:16" ht="15.75" thickBot="1" x14ac:dyDescent="0.3">
      <c r="B4" s="1" t="s">
        <v>1</v>
      </c>
      <c r="C4" s="1">
        <v>30</v>
      </c>
      <c r="D4" s="1"/>
      <c r="E4" s="1"/>
      <c r="F4" s="1">
        <v>1000</v>
      </c>
      <c r="G4" s="1">
        <v>700</v>
      </c>
      <c r="H4" s="1">
        <v>1000</v>
      </c>
      <c r="J4" s="1">
        <v>900</v>
      </c>
      <c r="K4" s="1"/>
      <c r="L4" s="1"/>
      <c r="M4" s="1">
        <v>900</v>
      </c>
    </row>
    <row r="5" spans="1:16" ht="15.75" thickBot="1" x14ac:dyDescent="0.3">
      <c r="A5" s="2" t="s">
        <v>2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4</v>
      </c>
      <c r="G5" s="3" t="s">
        <v>5</v>
      </c>
      <c r="H5" s="4" t="s">
        <v>6</v>
      </c>
      <c r="J5" s="2" t="s">
        <v>4</v>
      </c>
      <c r="K5" s="3" t="s">
        <v>19</v>
      </c>
      <c r="L5" s="3" t="s">
        <v>5</v>
      </c>
      <c r="M5" s="4" t="s">
        <v>6</v>
      </c>
      <c r="O5" t="s">
        <v>25</v>
      </c>
      <c r="P5" s="5">
        <v>132</v>
      </c>
    </row>
    <row r="6" spans="1:16" x14ac:dyDescent="0.25">
      <c r="A6" s="20">
        <v>45170</v>
      </c>
      <c r="B6" s="7">
        <v>288</v>
      </c>
      <c r="C6" s="23"/>
      <c r="D6" s="24">
        <f>1-E6</f>
        <v>0.25106693161150229</v>
      </c>
      <c r="E6" s="25">
        <f>0.25*LN(20+C6)</f>
        <v>0.74893306838849771</v>
      </c>
      <c r="F6" s="7">
        <v>400</v>
      </c>
      <c r="G6" s="7"/>
      <c r="H6" s="26">
        <f>+F6+B6*E6-G6</f>
        <v>615.69272369588737</v>
      </c>
      <c r="J6" s="7">
        <v>256</v>
      </c>
      <c r="K6" s="7">
        <f>+G6</f>
        <v>0</v>
      </c>
      <c r="L6" s="21">
        <v>225</v>
      </c>
      <c r="M6" s="7">
        <f>+J6+K6-L6</f>
        <v>31</v>
      </c>
      <c r="O6" t="s">
        <v>26</v>
      </c>
      <c r="P6" s="5">
        <v>250</v>
      </c>
    </row>
    <row r="7" spans="1:16" x14ac:dyDescent="0.25">
      <c r="A7" s="20">
        <f>+A6+1</f>
        <v>45171</v>
      </c>
      <c r="B7" s="7">
        <v>307</v>
      </c>
      <c r="C7" s="23"/>
      <c r="D7" s="24">
        <f t="shared" ref="D7:D35" si="0">1-E7</f>
        <v>0.25106693161150229</v>
      </c>
      <c r="E7" s="25">
        <f t="shared" ref="E7:E35" si="1">0.25*LN(20+C7)</f>
        <v>0.74893306838849771</v>
      </c>
      <c r="F7" s="26">
        <f>+H6</f>
        <v>615.69272369588737</v>
      </c>
      <c r="G7" s="7"/>
      <c r="H7" s="26">
        <f t="shared" ref="H7:H34" si="2">+F7+B7*E7-G7</f>
        <v>845.6151756911562</v>
      </c>
      <c r="J7" s="7">
        <f>+M6</f>
        <v>31</v>
      </c>
      <c r="K7" s="7">
        <f t="shared" ref="K7:K35" si="3">+G7</f>
        <v>0</v>
      </c>
      <c r="L7" s="21">
        <v>50</v>
      </c>
      <c r="M7" s="7">
        <f t="shared" ref="M7:M35" si="4">+J7+K7-L7</f>
        <v>-19</v>
      </c>
      <c r="P7" s="10"/>
    </row>
    <row r="8" spans="1:16" x14ac:dyDescent="0.25">
      <c r="A8" s="20">
        <f t="shared" ref="A8:A35" si="5">+A7+1</f>
        <v>45172</v>
      </c>
      <c r="B8" s="7">
        <v>261</v>
      </c>
      <c r="C8" s="23"/>
      <c r="D8" s="24">
        <f t="shared" si="0"/>
        <v>0.25106693161150229</v>
      </c>
      <c r="E8" s="25">
        <f t="shared" si="1"/>
        <v>0.74893306838849771</v>
      </c>
      <c r="F8" s="26">
        <f t="shared" ref="F8:F35" si="6">+H7</f>
        <v>845.6151756911562</v>
      </c>
      <c r="G8" s="7"/>
      <c r="H8" s="26">
        <f t="shared" si="2"/>
        <v>1041.0867065405541</v>
      </c>
      <c r="J8" s="7">
        <f t="shared" ref="J8:J35" si="7">+M7</f>
        <v>-19</v>
      </c>
      <c r="K8" s="7">
        <f t="shared" si="3"/>
        <v>0</v>
      </c>
      <c r="L8" s="21">
        <v>30</v>
      </c>
      <c r="M8" s="7">
        <f t="shared" si="4"/>
        <v>-49</v>
      </c>
      <c r="O8" t="s">
        <v>9</v>
      </c>
      <c r="P8" s="5">
        <v>4500</v>
      </c>
    </row>
    <row r="9" spans="1:16" x14ac:dyDescent="0.25">
      <c r="A9" s="20">
        <f t="shared" si="5"/>
        <v>45173</v>
      </c>
      <c r="B9" s="7">
        <v>321</v>
      </c>
      <c r="C9" s="23"/>
      <c r="D9" s="24">
        <f t="shared" si="0"/>
        <v>0.25106693161150229</v>
      </c>
      <c r="E9" s="25">
        <f t="shared" si="1"/>
        <v>0.74893306838849771</v>
      </c>
      <c r="F9" s="26">
        <f t="shared" si="6"/>
        <v>1041.0867065405541</v>
      </c>
      <c r="G9" s="7"/>
      <c r="H9" s="26">
        <f t="shared" si="2"/>
        <v>1281.4942214932619</v>
      </c>
      <c r="J9" s="7">
        <f t="shared" si="7"/>
        <v>-49</v>
      </c>
      <c r="K9" s="7">
        <f t="shared" si="3"/>
        <v>0</v>
      </c>
      <c r="L9" s="21">
        <v>225</v>
      </c>
      <c r="M9" s="7">
        <f t="shared" si="4"/>
        <v>-274</v>
      </c>
      <c r="O9" t="s">
        <v>10</v>
      </c>
      <c r="P9" s="5">
        <v>25</v>
      </c>
    </row>
    <row r="10" spans="1:16" x14ac:dyDescent="0.25">
      <c r="A10" s="20">
        <f t="shared" si="5"/>
        <v>45174</v>
      </c>
      <c r="B10" s="7">
        <v>337</v>
      </c>
      <c r="C10" s="23"/>
      <c r="D10" s="24">
        <f t="shared" si="0"/>
        <v>0.25106693161150229</v>
      </c>
      <c r="E10" s="25">
        <f t="shared" si="1"/>
        <v>0.74893306838849771</v>
      </c>
      <c r="F10" s="26">
        <f t="shared" si="6"/>
        <v>1281.4942214932619</v>
      </c>
      <c r="G10" s="7"/>
      <c r="H10" s="26">
        <f t="shared" si="2"/>
        <v>1533.8846655401856</v>
      </c>
      <c r="J10" s="7">
        <f t="shared" si="7"/>
        <v>-274</v>
      </c>
      <c r="K10" s="7">
        <f t="shared" si="3"/>
        <v>0</v>
      </c>
      <c r="L10" s="21">
        <v>168</v>
      </c>
      <c r="M10" s="7">
        <f t="shared" si="4"/>
        <v>-442</v>
      </c>
      <c r="O10" t="s">
        <v>27</v>
      </c>
      <c r="P10" s="10">
        <v>450</v>
      </c>
    </row>
    <row r="11" spans="1:16" x14ac:dyDescent="0.25">
      <c r="A11" s="20">
        <f t="shared" si="5"/>
        <v>45175</v>
      </c>
      <c r="B11" s="7">
        <v>308</v>
      </c>
      <c r="C11" s="23"/>
      <c r="D11" s="24">
        <f t="shared" si="0"/>
        <v>0.25106693161150229</v>
      </c>
      <c r="E11" s="25">
        <f t="shared" si="1"/>
        <v>0.74893306838849771</v>
      </c>
      <c r="F11" s="26">
        <f t="shared" si="6"/>
        <v>1533.8846655401856</v>
      </c>
      <c r="G11" s="7"/>
      <c r="H11" s="26">
        <f t="shared" si="2"/>
        <v>1764.5560506038428</v>
      </c>
      <c r="J11" s="7">
        <f t="shared" si="7"/>
        <v>-442</v>
      </c>
      <c r="K11" s="7">
        <f t="shared" si="3"/>
        <v>0</v>
      </c>
      <c r="L11" s="21">
        <v>135</v>
      </c>
      <c r="M11" s="7">
        <f t="shared" si="4"/>
        <v>-577</v>
      </c>
      <c r="P11" s="10"/>
    </row>
    <row r="12" spans="1:16" x14ac:dyDescent="0.25">
      <c r="A12" s="20">
        <f t="shared" si="5"/>
        <v>45176</v>
      </c>
      <c r="B12" s="7">
        <v>340</v>
      </c>
      <c r="C12" s="23"/>
      <c r="D12" s="24">
        <f t="shared" si="0"/>
        <v>0.25106693161150229</v>
      </c>
      <c r="E12" s="25">
        <f t="shared" si="1"/>
        <v>0.74893306838849771</v>
      </c>
      <c r="F12" s="26">
        <f t="shared" si="6"/>
        <v>1764.5560506038428</v>
      </c>
      <c r="G12" s="7"/>
      <c r="H12" s="26">
        <f t="shared" si="2"/>
        <v>2019.1932938559321</v>
      </c>
      <c r="J12" s="7">
        <f t="shared" si="7"/>
        <v>-577</v>
      </c>
      <c r="K12" s="7">
        <f t="shared" si="3"/>
        <v>0</v>
      </c>
      <c r="L12" s="21">
        <v>168</v>
      </c>
      <c r="M12" s="7">
        <f t="shared" si="4"/>
        <v>-745</v>
      </c>
      <c r="O12" t="s">
        <v>11</v>
      </c>
      <c r="P12" s="10">
        <f>+P6*G37</f>
        <v>0</v>
      </c>
    </row>
    <row r="13" spans="1:16" x14ac:dyDescent="0.25">
      <c r="A13" s="20">
        <f t="shared" si="5"/>
        <v>45177</v>
      </c>
      <c r="B13" s="7">
        <v>335</v>
      </c>
      <c r="C13" s="23"/>
      <c r="D13" s="24">
        <f t="shared" si="0"/>
        <v>0.25106693161150229</v>
      </c>
      <c r="E13" s="25">
        <f t="shared" si="1"/>
        <v>0.74893306838849771</v>
      </c>
      <c r="F13" s="26">
        <f t="shared" si="6"/>
        <v>2019.1932938559321</v>
      </c>
      <c r="G13" s="7"/>
      <c r="H13" s="26">
        <f t="shared" si="2"/>
        <v>2270.085871766079</v>
      </c>
      <c r="J13" s="7">
        <f t="shared" si="7"/>
        <v>-745</v>
      </c>
      <c r="K13" s="7">
        <f t="shared" si="3"/>
        <v>0</v>
      </c>
      <c r="L13" s="21">
        <v>562</v>
      </c>
      <c r="M13" s="7">
        <f t="shared" si="4"/>
        <v>-1307</v>
      </c>
      <c r="O13" t="s">
        <v>12</v>
      </c>
      <c r="P13" s="10">
        <f>+P5*(H35-F6)</f>
        <v>6600</v>
      </c>
    </row>
    <row r="14" spans="1:16" x14ac:dyDescent="0.25">
      <c r="A14" s="20">
        <f t="shared" si="5"/>
        <v>45178</v>
      </c>
      <c r="B14" s="7">
        <v>341</v>
      </c>
      <c r="C14" s="23"/>
      <c r="D14" s="24">
        <f t="shared" si="0"/>
        <v>0.25106693161150229</v>
      </c>
      <c r="E14" s="25">
        <f t="shared" si="1"/>
        <v>0.74893306838849771</v>
      </c>
      <c r="F14" s="26">
        <f t="shared" si="6"/>
        <v>2270.085871766079</v>
      </c>
      <c r="G14" s="7"/>
      <c r="H14" s="26">
        <f t="shared" si="2"/>
        <v>2525.4720480865567</v>
      </c>
      <c r="J14" s="7">
        <f t="shared" si="7"/>
        <v>-1307</v>
      </c>
      <c r="K14" s="7">
        <f t="shared" si="3"/>
        <v>0</v>
      </c>
      <c r="L14" s="21">
        <v>350</v>
      </c>
      <c r="M14" s="7">
        <f t="shared" si="4"/>
        <v>-1657</v>
      </c>
      <c r="O14" t="s">
        <v>13</v>
      </c>
    </row>
    <row r="15" spans="1:16" x14ac:dyDescent="0.25">
      <c r="A15" s="20">
        <f t="shared" si="5"/>
        <v>45179</v>
      </c>
      <c r="B15" s="7">
        <v>337</v>
      </c>
      <c r="C15" s="23"/>
      <c r="D15" s="24">
        <f t="shared" si="0"/>
        <v>0.25106693161150229</v>
      </c>
      <c r="E15" s="25">
        <f t="shared" si="1"/>
        <v>0.74893306838849771</v>
      </c>
      <c r="F15" s="26">
        <f t="shared" si="6"/>
        <v>2525.4720480865567</v>
      </c>
      <c r="G15" s="7"/>
      <c r="H15" s="26">
        <f t="shared" si="2"/>
        <v>2777.8624921334804</v>
      </c>
      <c r="J15" s="7">
        <f t="shared" si="7"/>
        <v>-1657</v>
      </c>
      <c r="K15" s="7">
        <f t="shared" si="3"/>
        <v>0</v>
      </c>
      <c r="L15" s="21">
        <v>0</v>
      </c>
      <c r="M15" s="7">
        <f t="shared" si="4"/>
        <v>-1657</v>
      </c>
      <c r="O15" t="s">
        <v>7</v>
      </c>
      <c r="P15" s="5">
        <f>-P5*B37</f>
        <v>-1213476</v>
      </c>
    </row>
    <row r="16" spans="1:16" x14ac:dyDescent="0.25">
      <c r="A16" s="20">
        <f t="shared" si="5"/>
        <v>45180</v>
      </c>
      <c r="B16" s="7">
        <v>324</v>
      </c>
      <c r="C16" s="23"/>
      <c r="D16" s="24">
        <f t="shared" si="0"/>
        <v>0.25106693161150229</v>
      </c>
      <c r="E16" s="25">
        <f t="shared" si="1"/>
        <v>0.74893306838849771</v>
      </c>
      <c r="F16" s="26">
        <f t="shared" si="6"/>
        <v>2777.8624921334804</v>
      </c>
      <c r="G16" s="7"/>
      <c r="H16" s="26">
        <f t="shared" si="2"/>
        <v>3020.5168062913535</v>
      </c>
      <c r="J16" s="7">
        <f t="shared" si="7"/>
        <v>-1657</v>
      </c>
      <c r="K16" s="7">
        <f t="shared" si="3"/>
        <v>0</v>
      </c>
      <c r="L16" s="21">
        <v>120</v>
      </c>
      <c r="M16" s="7">
        <f t="shared" si="4"/>
        <v>-1777</v>
      </c>
      <c r="O16" t="s">
        <v>14</v>
      </c>
      <c r="P16" s="10">
        <f>-(COUNT(G6:G35)*P8+P9*G37)</f>
        <v>0</v>
      </c>
    </row>
    <row r="17" spans="1:17" x14ac:dyDescent="0.25">
      <c r="A17" s="20">
        <f t="shared" si="5"/>
        <v>45181</v>
      </c>
      <c r="B17" s="7">
        <v>271</v>
      </c>
      <c r="C17" s="23"/>
      <c r="D17" s="24">
        <f t="shared" si="0"/>
        <v>0.25106693161150229</v>
      </c>
      <c r="E17" s="25">
        <f t="shared" si="1"/>
        <v>0.74893306838849771</v>
      </c>
      <c r="F17" s="26">
        <f t="shared" si="6"/>
        <v>3020.5168062913535</v>
      </c>
      <c r="G17" s="7"/>
      <c r="H17" s="26">
        <f t="shared" si="2"/>
        <v>3223.4776678246362</v>
      </c>
      <c r="J17" s="7">
        <f t="shared" si="7"/>
        <v>-1777</v>
      </c>
      <c r="K17" s="7">
        <f t="shared" si="3"/>
        <v>0</v>
      </c>
      <c r="L17" s="21">
        <v>320</v>
      </c>
      <c r="M17" s="7">
        <f t="shared" si="4"/>
        <v>-2097</v>
      </c>
      <c r="O17" t="s">
        <v>27</v>
      </c>
      <c r="P17" s="10">
        <f>-P10*C37</f>
        <v>0</v>
      </c>
    </row>
    <row r="18" spans="1:17" x14ac:dyDescent="0.25">
      <c r="A18" s="20">
        <f t="shared" si="5"/>
        <v>45182</v>
      </c>
      <c r="B18" s="7">
        <v>296</v>
      </c>
      <c r="C18" s="23"/>
      <c r="D18" s="24">
        <f t="shared" si="0"/>
        <v>0.25106693161150229</v>
      </c>
      <c r="E18" s="25">
        <f t="shared" si="1"/>
        <v>0.74893306838849771</v>
      </c>
      <c r="F18" s="26">
        <f t="shared" si="6"/>
        <v>3223.4776678246362</v>
      </c>
      <c r="G18" s="7"/>
      <c r="H18" s="26">
        <f t="shared" si="2"/>
        <v>3445.1618560676316</v>
      </c>
      <c r="J18" s="7">
        <f t="shared" si="7"/>
        <v>-2097</v>
      </c>
      <c r="K18" s="7">
        <f t="shared" si="3"/>
        <v>0</v>
      </c>
      <c r="L18" s="21">
        <v>136</v>
      </c>
      <c r="M18" s="7">
        <f t="shared" si="4"/>
        <v>-2233</v>
      </c>
    </row>
    <row r="19" spans="1:17" x14ac:dyDescent="0.25">
      <c r="A19" s="20">
        <f t="shared" si="5"/>
        <v>45183</v>
      </c>
      <c r="B19" s="7">
        <v>252</v>
      </c>
      <c r="C19" s="23"/>
      <c r="D19" s="24">
        <f t="shared" si="0"/>
        <v>0.25106693161150229</v>
      </c>
      <c r="E19" s="25">
        <f t="shared" si="1"/>
        <v>0.74893306838849771</v>
      </c>
      <c r="F19" s="26">
        <f t="shared" si="6"/>
        <v>3445.1618560676316</v>
      </c>
      <c r="G19" s="7"/>
      <c r="H19" s="26">
        <f t="shared" si="2"/>
        <v>3633.8929893015329</v>
      </c>
      <c r="J19" s="7">
        <f t="shared" si="7"/>
        <v>-2233</v>
      </c>
      <c r="K19" s="7">
        <f t="shared" si="3"/>
        <v>0</v>
      </c>
      <c r="L19" s="21">
        <v>548</v>
      </c>
      <c r="M19" s="7">
        <f t="shared" si="4"/>
        <v>-2781</v>
      </c>
      <c r="O19" s="11" t="s">
        <v>15</v>
      </c>
      <c r="P19" s="12">
        <f>SUM(P12:P17)</f>
        <v>-1206876</v>
      </c>
      <c r="Q19" s="22" t="e">
        <f>+P19/P12</f>
        <v>#DIV/0!</v>
      </c>
    </row>
    <row r="20" spans="1:17" x14ac:dyDescent="0.25">
      <c r="A20" s="20">
        <f t="shared" si="5"/>
        <v>45184</v>
      </c>
      <c r="B20" s="7">
        <v>315</v>
      </c>
      <c r="C20" s="23"/>
      <c r="D20" s="24">
        <f t="shared" si="0"/>
        <v>0.25106693161150229</v>
      </c>
      <c r="E20" s="25">
        <f t="shared" si="1"/>
        <v>0.74893306838849771</v>
      </c>
      <c r="F20" s="26">
        <f t="shared" si="6"/>
        <v>3633.8929893015329</v>
      </c>
      <c r="G20" s="7"/>
      <c r="H20" s="26">
        <f t="shared" si="2"/>
        <v>3869.8069058439096</v>
      </c>
      <c r="J20" s="7">
        <f t="shared" si="7"/>
        <v>-2781</v>
      </c>
      <c r="K20" s="7">
        <f t="shared" si="3"/>
        <v>0</v>
      </c>
      <c r="L20" s="21">
        <v>471</v>
      </c>
      <c r="M20" s="7">
        <f t="shared" si="4"/>
        <v>-3252</v>
      </c>
    </row>
    <row r="21" spans="1:17" x14ac:dyDescent="0.25">
      <c r="A21" s="20">
        <f t="shared" si="5"/>
        <v>45185</v>
      </c>
      <c r="B21" s="7">
        <v>322</v>
      </c>
      <c r="C21" s="23"/>
      <c r="D21" s="24">
        <f t="shared" si="0"/>
        <v>0.25106693161150229</v>
      </c>
      <c r="E21" s="25">
        <f t="shared" si="1"/>
        <v>0.74893306838849771</v>
      </c>
      <c r="F21" s="26">
        <f t="shared" si="6"/>
        <v>3869.8069058439096</v>
      </c>
      <c r="G21" s="7"/>
      <c r="H21" s="26">
        <f t="shared" si="2"/>
        <v>4110.963353865006</v>
      </c>
      <c r="J21" s="7">
        <f t="shared" si="7"/>
        <v>-3252</v>
      </c>
      <c r="K21" s="7">
        <f t="shared" si="3"/>
        <v>0</v>
      </c>
      <c r="L21" s="21">
        <v>250</v>
      </c>
      <c r="M21" s="7">
        <f t="shared" si="4"/>
        <v>-3502</v>
      </c>
    </row>
    <row r="22" spans="1:17" x14ac:dyDescent="0.25">
      <c r="A22" s="20">
        <f t="shared" si="5"/>
        <v>45186</v>
      </c>
      <c r="B22" s="7">
        <v>282</v>
      </c>
      <c r="C22" s="23"/>
      <c r="D22" s="24">
        <f t="shared" si="0"/>
        <v>0.25106693161150229</v>
      </c>
      <c r="E22" s="25">
        <f t="shared" si="1"/>
        <v>0.74893306838849771</v>
      </c>
      <c r="F22" s="26">
        <f t="shared" si="6"/>
        <v>4110.963353865006</v>
      </c>
      <c r="G22" s="7"/>
      <c r="H22" s="26">
        <f t="shared" si="2"/>
        <v>4322.1624791505619</v>
      </c>
      <c r="J22" s="7">
        <f t="shared" si="7"/>
        <v>-3502</v>
      </c>
      <c r="K22" s="7">
        <f t="shared" si="3"/>
        <v>0</v>
      </c>
      <c r="L22" s="21">
        <v>0</v>
      </c>
      <c r="M22" s="7">
        <f t="shared" si="4"/>
        <v>-3502</v>
      </c>
    </row>
    <row r="23" spans="1:17" x14ac:dyDescent="0.25">
      <c r="A23" s="20">
        <f t="shared" si="5"/>
        <v>45187</v>
      </c>
      <c r="B23" s="7">
        <v>303</v>
      </c>
      <c r="C23" s="23"/>
      <c r="D23" s="24">
        <f t="shared" si="0"/>
        <v>0.25106693161150229</v>
      </c>
      <c r="E23" s="25">
        <f t="shared" si="1"/>
        <v>0.74893306838849771</v>
      </c>
      <c r="F23" s="26">
        <f t="shared" si="6"/>
        <v>4322.1624791505619</v>
      </c>
      <c r="G23" s="7"/>
      <c r="H23" s="26">
        <f t="shared" si="2"/>
        <v>4549.0891988722769</v>
      </c>
      <c r="J23" s="7">
        <f t="shared" si="7"/>
        <v>-3502</v>
      </c>
      <c r="K23" s="7">
        <f t="shared" si="3"/>
        <v>0</v>
      </c>
      <c r="L23" s="21">
        <v>30</v>
      </c>
      <c r="M23" s="7">
        <f t="shared" si="4"/>
        <v>-3532</v>
      </c>
    </row>
    <row r="24" spans="1:17" x14ac:dyDescent="0.25">
      <c r="A24" s="20">
        <f t="shared" si="5"/>
        <v>45188</v>
      </c>
      <c r="B24" s="7">
        <v>295</v>
      </c>
      <c r="C24" s="23"/>
      <c r="D24" s="24">
        <f t="shared" si="0"/>
        <v>0.25106693161150229</v>
      </c>
      <c r="E24" s="25">
        <f t="shared" si="1"/>
        <v>0.74893306838849771</v>
      </c>
      <c r="F24" s="26">
        <f t="shared" si="6"/>
        <v>4549.0891988722769</v>
      </c>
      <c r="G24" s="7"/>
      <c r="H24" s="26">
        <f t="shared" si="2"/>
        <v>4770.0244540468839</v>
      </c>
      <c r="J24" s="7">
        <f t="shared" si="7"/>
        <v>-3532</v>
      </c>
      <c r="K24" s="7">
        <f t="shared" si="3"/>
        <v>0</v>
      </c>
      <c r="L24" s="21">
        <v>198</v>
      </c>
      <c r="M24" s="7">
        <f t="shared" si="4"/>
        <v>-3730</v>
      </c>
    </row>
    <row r="25" spans="1:17" x14ac:dyDescent="0.25">
      <c r="A25" s="20">
        <f t="shared" si="5"/>
        <v>45189</v>
      </c>
      <c r="B25" s="7">
        <v>331</v>
      </c>
      <c r="C25" s="23"/>
      <c r="D25" s="24">
        <f t="shared" si="0"/>
        <v>0.25106693161150229</v>
      </c>
      <c r="E25" s="25">
        <f t="shared" si="1"/>
        <v>0.74893306838849771</v>
      </c>
      <c r="F25" s="26">
        <f t="shared" si="6"/>
        <v>4770.0244540468839</v>
      </c>
      <c r="G25" s="7"/>
      <c r="H25" s="26">
        <f t="shared" si="2"/>
        <v>5017.9212996834767</v>
      </c>
      <c r="J25" s="7">
        <f t="shared" si="7"/>
        <v>-3730</v>
      </c>
      <c r="K25" s="7">
        <f t="shared" si="3"/>
        <v>0</v>
      </c>
      <c r="L25" s="21">
        <v>525</v>
      </c>
      <c r="M25" s="7">
        <f t="shared" si="4"/>
        <v>-4255</v>
      </c>
    </row>
    <row r="26" spans="1:17" x14ac:dyDescent="0.25">
      <c r="A26" s="20">
        <f t="shared" si="5"/>
        <v>45190</v>
      </c>
      <c r="B26" s="7">
        <v>350</v>
      </c>
      <c r="C26" s="23"/>
      <c r="D26" s="24">
        <f t="shared" si="0"/>
        <v>0.25106693161150229</v>
      </c>
      <c r="E26" s="25">
        <f t="shared" si="1"/>
        <v>0.74893306838849771</v>
      </c>
      <c r="F26" s="26">
        <f t="shared" si="6"/>
        <v>5017.9212996834767</v>
      </c>
      <c r="G26" s="7"/>
      <c r="H26" s="26">
        <f t="shared" si="2"/>
        <v>5280.0478736194509</v>
      </c>
      <c r="J26" s="7">
        <f t="shared" si="7"/>
        <v>-4255</v>
      </c>
      <c r="K26" s="7">
        <f t="shared" si="3"/>
        <v>0</v>
      </c>
      <c r="L26" s="21">
        <v>480</v>
      </c>
      <c r="M26" s="7">
        <f t="shared" si="4"/>
        <v>-4735</v>
      </c>
    </row>
    <row r="27" spans="1:17" x14ac:dyDescent="0.25">
      <c r="A27" s="20">
        <f t="shared" si="5"/>
        <v>45191</v>
      </c>
      <c r="B27" s="7">
        <v>288</v>
      </c>
      <c r="C27" s="23"/>
      <c r="D27" s="24">
        <f t="shared" si="0"/>
        <v>0.25106693161150229</v>
      </c>
      <c r="E27" s="25">
        <f t="shared" si="1"/>
        <v>0.74893306838849771</v>
      </c>
      <c r="F27" s="26">
        <f t="shared" si="6"/>
        <v>5280.0478736194509</v>
      </c>
      <c r="G27" s="7"/>
      <c r="H27" s="26">
        <f t="shared" si="2"/>
        <v>5495.7405973153382</v>
      </c>
      <c r="J27" s="7">
        <f t="shared" si="7"/>
        <v>-4735</v>
      </c>
      <c r="K27" s="7">
        <f t="shared" si="3"/>
        <v>0</v>
      </c>
      <c r="L27" s="21">
        <v>218</v>
      </c>
      <c r="M27" s="7">
        <f t="shared" si="4"/>
        <v>-4953</v>
      </c>
    </row>
    <row r="28" spans="1:17" x14ac:dyDescent="0.25">
      <c r="A28" s="20">
        <f>+A27+1</f>
        <v>45192</v>
      </c>
      <c r="B28" s="7">
        <v>295</v>
      </c>
      <c r="C28" s="23"/>
      <c r="D28" s="24">
        <f t="shared" si="0"/>
        <v>0.25106693161150229</v>
      </c>
      <c r="E28" s="25">
        <f t="shared" si="1"/>
        <v>0.74893306838849771</v>
      </c>
      <c r="F28" s="26">
        <f t="shared" si="6"/>
        <v>5495.7405973153382</v>
      </c>
      <c r="G28" s="7"/>
      <c r="H28" s="26">
        <f t="shared" si="2"/>
        <v>5716.6758524899451</v>
      </c>
      <c r="J28" s="7">
        <f t="shared" si="7"/>
        <v>-4953</v>
      </c>
      <c r="K28" s="7">
        <f t="shared" si="3"/>
        <v>0</v>
      </c>
      <c r="L28" s="21">
        <v>182</v>
      </c>
      <c r="M28" s="7">
        <f t="shared" si="4"/>
        <v>-5135</v>
      </c>
    </row>
    <row r="29" spans="1:17" x14ac:dyDescent="0.25">
      <c r="A29" s="20">
        <f t="shared" si="5"/>
        <v>45193</v>
      </c>
      <c r="B29" s="7">
        <v>289</v>
      </c>
      <c r="C29" s="23"/>
      <c r="D29" s="24">
        <f t="shared" si="0"/>
        <v>0.25106693161150229</v>
      </c>
      <c r="E29" s="25">
        <f t="shared" si="1"/>
        <v>0.74893306838849771</v>
      </c>
      <c r="F29" s="26">
        <f t="shared" si="6"/>
        <v>5716.6758524899451</v>
      </c>
      <c r="G29" s="7"/>
      <c r="H29" s="26">
        <f t="shared" si="2"/>
        <v>5933.1175092542207</v>
      </c>
      <c r="J29" s="7">
        <f t="shared" si="7"/>
        <v>-5135</v>
      </c>
      <c r="K29" s="7">
        <f t="shared" si="3"/>
        <v>0</v>
      </c>
      <c r="L29" s="21">
        <v>24</v>
      </c>
      <c r="M29" s="7">
        <f t="shared" si="4"/>
        <v>-5159</v>
      </c>
    </row>
    <row r="30" spans="1:17" x14ac:dyDescent="0.25">
      <c r="A30" s="20">
        <f t="shared" si="5"/>
        <v>45194</v>
      </c>
      <c r="B30" s="7">
        <v>282</v>
      </c>
      <c r="C30" s="23"/>
      <c r="D30" s="24">
        <f t="shared" si="0"/>
        <v>0.25106693161150229</v>
      </c>
      <c r="E30" s="25">
        <f t="shared" si="1"/>
        <v>0.74893306838849771</v>
      </c>
      <c r="F30" s="26">
        <f t="shared" si="6"/>
        <v>5933.1175092542207</v>
      </c>
      <c r="G30" s="7"/>
      <c r="H30" s="26">
        <f t="shared" si="2"/>
        <v>6144.3166345397767</v>
      </c>
      <c r="J30" s="7">
        <f t="shared" si="7"/>
        <v>-5159</v>
      </c>
      <c r="K30" s="7">
        <f t="shared" si="3"/>
        <v>0</v>
      </c>
      <c r="L30" s="21">
        <v>400</v>
      </c>
      <c r="M30" s="7">
        <f t="shared" si="4"/>
        <v>-5559</v>
      </c>
    </row>
    <row r="31" spans="1:17" x14ac:dyDescent="0.25">
      <c r="A31" s="20">
        <f t="shared" si="5"/>
        <v>45195</v>
      </c>
      <c r="B31" s="7">
        <v>340</v>
      </c>
      <c r="C31" s="23"/>
      <c r="D31" s="24">
        <f t="shared" si="0"/>
        <v>0.25106693161150229</v>
      </c>
      <c r="E31" s="25">
        <f t="shared" si="1"/>
        <v>0.74893306838849771</v>
      </c>
      <c r="F31" s="26">
        <f t="shared" si="6"/>
        <v>6144.3166345397767</v>
      </c>
      <c r="G31" s="7"/>
      <c r="H31" s="26">
        <f t="shared" si="2"/>
        <v>6398.953877791866</v>
      </c>
      <c r="J31" s="7">
        <f t="shared" si="7"/>
        <v>-5559</v>
      </c>
      <c r="K31" s="7">
        <f t="shared" si="3"/>
        <v>0</v>
      </c>
      <c r="L31" s="21">
        <v>430</v>
      </c>
      <c r="M31" s="7">
        <f t="shared" si="4"/>
        <v>-5989</v>
      </c>
    </row>
    <row r="32" spans="1:17" x14ac:dyDescent="0.25">
      <c r="A32" s="20">
        <f t="shared" si="5"/>
        <v>45196</v>
      </c>
      <c r="B32" s="7">
        <v>289</v>
      </c>
      <c r="C32" s="23"/>
      <c r="D32" s="24">
        <f t="shared" si="0"/>
        <v>0.25106693161150229</v>
      </c>
      <c r="E32" s="25">
        <f t="shared" si="1"/>
        <v>0.74893306838849771</v>
      </c>
      <c r="F32" s="26">
        <f t="shared" si="6"/>
        <v>6398.953877791866</v>
      </c>
      <c r="G32" s="7"/>
      <c r="H32" s="26">
        <f t="shared" si="2"/>
        <v>6615.3955345561417</v>
      </c>
      <c r="J32" s="7">
        <f t="shared" si="7"/>
        <v>-5989</v>
      </c>
      <c r="K32" s="7">
        <f t="shared" si="3"/>
        <v>0</v>
      </c>
      <c r="L32" s="21">
        <v>512</v>
      </c>
      <c r="M32" s="7">
        <f t="shared" si="4"/>
        <v>-6501</v>
      </c>
    </row>
    <row r="33" spans="1:13" x14ac:dyDescent="0.25">
      <c r="A33" s="20">
        <f>+A32+1</f>
        <v>45197</v>
      </c>
      <c r="B33" s="7">
        <v>341</v>
      </c>
      <c r="C33" s="23"/>
      <c r="D33" s="24">
        <f t="shared" si="0"/>
        <v>0.25106693161150229</v>
      </c>
      <c r="E33" s="25">
        <f t="shared" si="1"/>
        <v>0.74893306838849771</v>
      </c>
      <c r="F33" s="26">
        <f t="shared" si="6"/>
        <v>6615.3955345561417</v>
      </c>
      <c r="G33" s="7"/>
      <c r="H33" s="26">
        <f t="shared" si="2"/>
        <v>6870.7817108766194</v>
      </c>
      <c r="J33" s="7">
        <f t="shared" si="7"/>
        <v>-6501</v>
      </c>
      <c r="K33" s="7">
        <f t="shared" si="3"/>
        <v>0</v>
      </c>
      <c r="L33" s="21">
        <v>314</v>
      </c>
      <c r="M33" s="7">
        <f t="shared" si="4"/>
        <v>-6815</v>
      </c>
    </row>
    <row r="34" spans="1:13" x14ac:dyDescent="0.25">
      <c r="A34" s="20">
        <f t="shared" si="5"/>
        <v>45198</v>
      </c>
      <c r="B34" s="7">
        <v>286</v>
      </c>
      <c r="C34" s="23"/>
      <c r="D34" s="24">
        <f t="shared" si="0"/>
        <v>0.25106693161150229</v>
      </c>
      <c r="E34" s="25">
        <f t="shared" si="1"/>
        <v>0.74893306838849771</v>
      </c>
      <c r="F34" s="26">
        <f t="shared" si="6"/>
        <v>6870.7817108766194</v>
      </c>
      <c r="G34" s="7"/>
      <c r="H34" s="26">
        <f t="shared" si="2"/>
        <v>7084.9765684357299</v>
      </c>
      <c r="J34" s="7">
        <f t="shared" si="7"/>
        <v>-6815</v>
      </c>
      <c r="K34" s="7">
        <f t="shared" si="3"/>
        <v>0</v>
      </c>
      <c r="L34" s="21">
        <v>532</v>
      </c>
      <c r="M34" s="7">
        <f t="shared" si="4"/>
        <v>-7347</v>
      </c>
    </row>
    <row r="35" spans="1:13" x14ac:dyDescent="0.25">
      <c r="A35" s="20">
        <f t="shared" si="5"/>
        <v>45199</v>
      </c>
      <c r="B35" s="7">
        <v>267</v>
      </c>
      <c r="C35" s="23"/>
      <c r="D35" s="24">
        <f t="shared" si="0"/>
        <v>0.25106693161150229</v>
      </c>
      <c r="E35" s="25">
        <f t="shared" si="1"/>
        <v>0.74893306838849771</v>
      </c>
      <c r="F35" s="26">
        <f t="shared" si="6"/>
        <v>7084.9765684357299</v>
      </c>
      <c r="G35" s="27"/>
      <c r="H35" s="26">
        <v>450</v>
      </c>
      <c r="J35" s="7">
        <f t="shared" si="7"/>
        <v>-7347</v>
      </c>
      <c r="K35" s="7">
        <f t="shared" si="3"/>
        <v>0</v>
      </c>
      <c r="L35" s="21">
        <v>25</v>
      </c>
      <c r="M35" s="7">
        <f t="shared" si="4"/>
        <v>-7372</v>
      </c>
    </row>
    <row r="36" spans="1:13" x14ac:dyDescent="0.25">
      <c r="A36" s="14"/>
    </row>
    <row r="37" spans="1:13" x14ac:dyDescent="0.25">
      <c r="A37" s="15" t="s">
        <v>16</v>
      </c>
      <c r="B37" s="16">
        <f>SUM(B6:B36)</f>
        <v>9193</v>
      </c>
      <c r="C37" s="28">
        <f>SUM(C6:C36)</f>
        <v>0</v>
      </c>
      <c r="D37" s="16"/>
      <c r="E37" s="16"/>
      <c r="G37" s="29">
        <f>SUM(G6:G36)</f>
        <v>0</v>
      </c>
      <c r="L37" s="16">
        <f>SUM(L6:L36)</f>
        <v>7628</v>
      </c>
    </row>
  </sheetData>
  <mergeCells count="2">
    <mergeCell ref="B2:H2"/>
    <mergeCell ref="J2:M2"/>
  </mergeCells>
  <conditionalFormatting sqref="F6:F35">
    <cfRule type="cellIs" dxfId="8" priority="8" operator="greaterThan">
      <formula>$F$4</formula>
    </cfRule>
    <cfRule type="cellIs" dxfId="7" priority="9" operator="lessThan">
      <formula>$F$3</formula>
    </cfRule>
  </conditionalFormatting>
  <conditionalFormatting sqref="G6:G35">
    <cfRule type="cellIs" dxfId="6" priority="3" operator="equal">
      <formula>0</formula>
    </cfRule>
    <cfRule type="cellIs" dxfId="5" priority="4" operator="greaterThan">
      <formula>$G$4</formula>
    </cfRule>
    <cfRule type="cellIs" dxfId="4" priority="5" operator="lessThan">
      <formula>$G$3</formula>
    </cfRule>
  </conditionalFormatting>
  <conditionalFormatting sqref="H6:H35">
    <cfRule type="cellIs" dxfId="3" priority="6" operator="greaterThan">
      <formula>$H$4</formula>
    </cfRule>
    <cfRule type="cellIs" dxfId="2" priority="7" operator="lessThan">
      <formula>$H$3</formula>
    </cfRule>
  </conditionalFormatting>
  <conditionalFormatting sqref="M6:M35">
    <cfRule type="cellIs" dxfId="1" priority="1" operator="greaterThan">
      <formula>$M$4</formula>
    </cfRule>
    <cfRule type="cellIs" dxfId="0" priority="2" operator="lessThan">
      <formula>$M$3</formula>
    </cfRule>
  </conditionalFormatting>
  <pageMargins left="0.7" right="0.7" top="0.75" bottom="0.75" header="0.3" footer="0.3"/>
  <pageSetup orientation="portrait" r:id="rId1"/>
  <headerFooter>
    <oddHeader>&amp;R&amp;"Calibri"&amp;10&amp;K000000 Documento: Personal&amp;1#_x000D_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>YPF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BUSCA, GONZALO</dc:creator>
  <cp:lastModifiedBy>GARCIA BUSCA, GONZALO</cp:lastModifiedBy>
  <dcterms:created xsi:type="dcterms:W3CDTF">2023-08-29T15:38:55Z</dcterms:created>
  <dcterms:modified xsi:type="dcterms:W3CDTF">2023-08-29T15:39:53Z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8ef38c-4357-49c8-b2ae-c9cdaf411188_Enabled">
    <vt:lpwstr>true</vt:lpwstr>
  </property>
  <property fmtid="{D5CDD505-2E9C-101B-9397-08002B2CF9AE}" pid="3" name="MSIP_Label_228ef38c-4357-49c8-b2ae-c9cdaf411188_SetDate">
    <vt:lpwstr>2023-08-29T15:39:53Z</vt:lpwstr>
  </property>
  <property fmtid="{D5CDD505-2E9C-101B-9397-08002B2CF9AE}" pid="4" name="MSIP_Label_228ef38c-4357-49c8-b2ae-c9cdaf411188_Method">
    <vt:lpwstr>Privileged</vt:lpwstr>
  </property>
  <property fmtid="{D5CDD505-2E9C-101B-9397-08002B2CF9AE}" pid="5" name="MSIP_Label_228ef38c-4357-49c8-b2ae-c9cdaf411188_Name">
    <vt:lpwstr>Personal</vt:lpwstr>
  </property>
  <property fmtid="{D5CDD505-2E9C-101B-9397-08002B2CF9AE}" pid="6" name="MSIP_Label_228ef38c-4357-49c8-b2ae-c9cdaf411188_SiteId">
    <vt:lpwstr>038018c3-616c-4b46-ad9b-aa9007f701b5</vt:lpwstr>
  </property>
  <property fmtid="{D5CDD505-2E9C-101B-9397-08002B2CF9AE}" pid="7" name="MSIP_Label_228ef38c-4357-49c8-b2ae-c9cdaf411188_ActionId">
    <vt:lpwstr>d5814d19-1c0b-4181-8e5b-f2d74d12c1f1</vt:lpwstr>
  </property>
  <property fmtid="{D5CDD505-2E9C-101B-9397-08002B2CF9AE}" pid="8" name="MSIP_Label_228ef38c-4357-49c8-b2ae-c9cdaf411188_ContentBits">
    <vt:lpwstr>1</vt:lpwstr>
  </property>
</Properties>
</file>