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Diego\Desktop\"/>
    </mc:Choice>
  </mc:AlternateContent>
  <bookViews>
    <workbookView xWindow="20370" yWindow="-120" windowWidth="21840" windowHeight="13140"/>
  </bookViews>
  <sheets>
    <sheet name="ANÁLISIS DE RIESGO" sheetId="3" r:id="rId1"/>
    <sheet name="Tablas de Evaluación de Riesgos" sheetId="14" r:id="rId2"/>
    <sheet name="MATRIZ DE RIESGO" sheetId="9" r:id="rId3"/>
    <sheet name="NIVELES APROBACIÓN Exploración" sheetId="15" state="hidden" r:id="rId4"/>
    <sheet name="NIVELES APROBACIÓN Desarrollo" sheetId="16" state="hidden" r:id="rId5"/>
    <sheet name="EVALUACIÓN DE RIESGO" sheetId="5" state="hidden" r:id="rId6"/>
    <sheet name="BASES DE DATOS" sheetId="7" state="hidden" r:id="rId7"/>
    <sheet name="DATOS ADICIONALES" sheetId="8" state="hidden" r:id="rId8"/>
  </sheets>
  <externalReferences>
    <externalReference r:id="rId9"/>
    <externalReference r:id="rId10"/>
    <externalReference r:id="rId11"/>
    <externalReference r:id="rId12"/>
  </externalReferences>
  <definedNames>
    <definedName name="AR_UUNN" localSheetId="7">OFFSET('[1]BASES DE DATOS'!$R$7, 0, 0, COUNTA('[1]BASES DE DATOS'!$R:$R)-1, 1)</definedName>
    <definedName name="AR_UUNN">OFFSET('BASES DE DATOS'!$R$7, 0, 0, COUNTA('BASES DE DATOS'!$R:$R)-1, 1)</definedName>
    <definedName name="_xlnm.Print_Area" localSheetId="0">'ANÁLISIS DE RIESGO'!$B$5:$R$29</definedName>
    <definedName name="_xlnm.Print_Area" localSheetId="2">'MATRIZ DE RIESGO'!$A$1:$J$20</definedName>
    <definedName name="_xlnm.Print_Area" localSheetId="4">'NIVELES APROBACIÓN Desarrollo'!$A$1:$F$29</definedName>
    <definedName name="_xlnm.Print_Area" localSheetId="3">'NIVELES APROBACIÓN Exploración'!$B$1:$G$28</definedName>
    <definedName name="_xlnm.Print_Area" localSheetId="1">'Tablas de Evaluación de Riesgos'!$A$1:$H$38</definedName>
    <definedName name="AREA_DE_RESERVA" localSheetId="4">'[2]BASES DE DATOS'!$G$7:$G$85</definedName>
    <definedName name="AREA_DE_RESERVA" localSheetId="3">'[2]BASES DE DATOS'!$G$7:$G$85</definedName>
    <definedName name="AREA_DE_RESERVA">'BASES DE DATOS'!$G$7:$G$278</definedName>
    <definedName name="AREA_IMP_ADR" localSheetId="0">OFFSET('ANÁLISIS DE RIESGO'!$A$2,0,0,COUNTIF('ANÁLISIS DE RIESGO'!$A$20:$A$396,"&gt;=1")+14,COLUMN('ANÁLISIS DE RIESGO'!#REF!))</definedName>
    <definedName name="AREA_IMP_ADR" localSheetId="5">OFFSET('[3]ANÁLISIS DE RIESGO'!$A$1,0,0,COUNTIF('[3]ANÁLISIS DE RIESGO'!$A$17:$A$393,"&gt;=1")+14,COLUMN('[3]ANÁLISIS DE RIESGO'!#REF!))</definedName>
    <definedName name="AREA_IMP_ADR" localSheetId="2">OFFSET('[4]ANÁLISIS DE RIESGO'!$A$1,0,0,COUNTIF('[4]ANÁLISIS DE RIESGO'!$A$17:$A$393,"&gt;=1")+14,COLUMN('[4]ANÁLISIS DE RIESGO'!#REF!))</definedName>
    <definedName name="AREA_IMP_ADR">OFFSET(#REF!,0,0,COUNTIF(#REF!,"&gt;=1")+14,COLUMN(#REF!))</definedName>
    <definedName name="Calidad">'EVALUACIÓN DE RIESGO'!$D$5:$D$9</definedName>
    <definedName name="Consecuencia">'[2]EVALUACIÓN DE RIESGO'!$B$5:$B$10</definedName>
    <definedName name="Consecuencias">'EVALUACIÓN DE RIESGO'!$B$5:$B$9</definedName>
    <definedName name="CONTRATISTA" localSheetId="4">'[2]BASES DE DATOS'!$M$7:$M$51</definedName>
    <definedName name="CONTRATISTA" localSheetId="3">'[2]BASES DE DATOS'!$M$7:$M$51</definedName>
    <definedName name="CONTRATISTA">'BASES DE DATOS'!$M$7:$M$48</definedName>
    <definedName name="Costos" localSheetId="0">'[3]EVALUACIÓN DE RIESGO'!$D$5:$D$9</definedName>
    <definedName name="Costos" localSheetId="5">'EVALUACIÓN DE RIESGO'!$D$5:$D$9</definedName>
    <definedName name="Costos" localSheetId="4">'[2]EVALUACIÓN DE RIESGO'!$D$5:$D$10</definedName>
    <definedName name="Costos" localSheetId="3">'[2]EVALUACIÓN DE RIESGO'!$D$5:$D$10</definedName>
    <definedName name="Costos">'[4]EVALUACIÓN DE RIESGO'!$D$5:$D$9</definedName>
    <definedName name="Difusión" localSheetId="5">'EVALUACIÓN DE RIESGO'!$F$5:$F$9</definedName>
    <definedName name="Difusión">'[2]EVALUACIÓN DE RIESGO'!$F$5:$F$10</definedName>
    <definedName name="DIVISION" localSheetId="4">'[2]BASES DE DATOS'!$K$7:$K$12</definedName>
    <definedName name="DIVISION" localSheetId="3">'[2]BASES DE DATOS'!$K$7:$K$12</definedName>
    <definedName name="DIVISION">'BASES DE DATOS'!$K$7:$K$9</definedName>
    <definedName name="Exposición" localSheetId="0">'[3]EVALUACIÓN DE RIESGO'!$C$13:$C$18</definedName>
    <definedName name="Exposición" localSheetId="5">'EVALUACIÓN DE RIESGO'!$C$13:$C$18</definedName>
    <definedName name="Exposición" localSheetId="2">'[4]EVALUACIÓN DE RIESGO'!$C$13:$C$18</definedName>
    <definedName name="Exposición" localSheetId="4">'[2]EVALUACIÓN DE RIESGO'!$C$14:$C$19</definedName>
    <definedName name="Exposición" localSheetId="3">'[2]EVALUACIÓN DE RIESGO'!$C$14:$C$19</definedName>
    <definedName name="Exposición">#REF!</definedName>
    <definedName name="FUNCION" localSheetId="4">'[2]BASES DE DATOS'!$B$7:$B$11</definedName>
    <definedName name="FUNCION" localSheetId="3">'[2]BASES DE DATOS'!$B$7:$B$11</definedName>
    <definedName name="FUNCION">'BASES DE DATOS'!$B$7:$B$16</definedName>
    <definedName name="JEFES_ING" localSheetId="4">'[2]BASES DE DATOS'!$D$7:$D$12</definedName>
    <definedName name="JEFES_ING" localSheetId="3">'[2]BASES DE DATOS'!$D$7:$D$12</definedName>
    <definedName name="JEFES_ING">'BASES DE DATOS'!$D$7:$D$19</definedName>
    <definedName name="Medioambiente" localSheetId="0">'[3]EVALUACIÓN DE RIESGO'!$E$5:$E$9</definedName>
    <definedName name="Medioambiente" localSheetId="5">'EVALUACIÓN DE RIESGO'!$E$5:$E$9</definedName>
    <definedName name="Medioambiente" localSheetId="2">'[4]EVALUACIÓN DE RIESGO'!$E$5:$E$9</definedName>
    <definedName name="Medioambiente" localSheetId="4">'[2]EVALUACIÓN DE RIESGO'!$E$5:$E$10</definedName>
    <definedName name="Medioambiente" localSheetId="3">'[2]EVALUACIÓN DE RIESGO'!$E$5:$E$10</definedName>
    <definedName name="Medioambiente">#REF!</definedName>
    <definedName name="MedioAmbiente2">'EVALUACIÓN DE RIESGO'!$E$5:$E$9</definedName>
    <definedName name="Personas" localSheetId="0">'[3]EVALUACIÓN DE RIESGO'!$C$5:$C$9</definedName>
    <definedName name="Personas" localSheetId="5">'EVALUACIÓN DE RIESGO'!$C$5:$C$9</definedName>
    <definedName name="Personas" localSheetId="4">'[2]EVALUACIÓN DE RIESGO'!$C$5:$C$10</definedName>
    <definedName name="Personas" localSheetId="3">'[2]EVALUACIÓN DE RIESGO'!$C$5:$C$10</definedName>
    <definedName name="Personas">'[4]EVALUACIÓN DE RIESGO'!$C$5:$C$9</definedName>
    <definedName name="Probabilidad" localSheetId="0">'[3]EVALUACIÓN DE RIESGO'!$C$22:$C$26</definedName>
    <definedName name="Probabilidad" localSheetId="2">'[4]EVALUACIÓN DE RIESGO'!$C$22:$C$26</definedName>
    <definedName name="Probabilidad" localSheetId="4">'[2]EVALUACIÓN DE RIESGO'!$C$23:$C$28</definedName>
    <definedName name="Probabilidad" localSheetId="3">'[2]EVALUACIÓN DE RIESGO'!$C$23:$C$28</definedName>
    <definedName name="Probabilidad">'EVALUACIÓN DE RIESGO'!$C$22:$C$26</definedName>
    <definedName name="Probabilidad2">'EVALUACIÓN DE RIESGO'!$C$22:$C$26</definedName>
    <definedName name="REGIONAL">'BASES DE DATOS'!$T$7:$T$10</definedName>
    <definedName name="RESPUESTA" localSheetId="7">'[1]BASES DE DATOS'!$O$7:$O$8</definedName>
    <definedName name="RESPUESTA" localSheetId="4">'[2]BASES DE DATOS'!$O$7:$O$8</definedName>
    <definedName name="RESPUESTA" localSheetId="3">'[2]BASES DE DATOS'!$O$7:$O$8</definedName>
    <definedName name="RESPUESTA">'BASES DE DATOS'!$O$7:$O$8</definedName>
    <definedName name="Salud">'EVALUACIÓN DE RIESGO'!$F$5:$F$9</definedName>
    <definedName name="Seguridad">'EVALUACIÓN DE RIESGO'!$C$5:$C$9</definedName>
    <definedName name="TABLE_AREA_RESERVA" localSheetId="0">OFFSET('[3]BASES DE DATOS'!$G$7, 0, 0, COUNTA('[3]BASES DE DATOS'!$G:$G)-1, 1)</definedName>
    <definedName name="TABLE_AREA_RESERVA" localSheetId="7">OFFSET('[1]BASES DE DATOS'!$G$7, 0, 0, COUNTA('[1]BASES DE DATOS'!$G:$G)-1, 1)</definedName>
    <definedName name="TABLE_AREA_RESERVA" localSheetId="5">OFFSET('[3]BASES DE DATOS'!$G$7, 0, 0, COUNTA('[3]BASES DE DATOS'!$G:$G)-1, 1)</definedName>
    <definedName name="TABLE_AREA_RESERVA" localSheetId="2">OFFSET('[4]BASES DE DATOS'!$G$7, 0, 0, COUNTA('[4]BASES DE DATOS'!$G:$G)-1, 1)</definedName>
    <definedName name="TABLE_AREA_RESERVA">OFFSET('BASES DE DATOS'!$G$7, 0, 0, COUNTA('BASES DE DATOS'!$G:$G)-1, 1)</definedName>
    <definedName name="TABLE_AREARESERVA_UUNN" localSheetId="2">OFFSET('[4]BASES DE DATOS'!$R$7, 0, 0, COUNTA('[4]BASES DE DATOS'!$R:$R)-1, 1)</definedName>
    <definedName name="TABLE_AREARESERVA_UUNN">OFFSET('[3]BASES DE DATOS'!$R$7, 0, 0, COUNTA('[3]BASES DE DATOS'!$R:$R)-1, 1)</definedName>
    <definedName name="TABLE_CONTRATISTA" localSheetId="0">OFFSET('[3]BASES DE DATOS'!$M$7, 0, 0, COUNTA('[3]BASES DE DATOS'!$M:$M)-1, 1)</definedName>
    <definedName name="TABLE_CONTRATISTA" localSheetId="7">OFFSET('[1]BASES DE DATOS'!$M$7, 0, 0, COUNTA('[1]BASES DE DATOS'!$M:$M)-1, 1)</definedName>
    <definedName name="TABLE_CONTRATISTA" localSheetId="5">OFFSET('[3]BASES DE DATOS'!$M$7, 0, 0, COUNTA('[3]BASES DE DATOS'!$M:$M)-1, 1)</definedName>
    <definedName name="TABLE_CONTRATISTA" localSheetId="2">OFFSET('[4]BASES DE DATOS'!$M$7, 0, 0, COUNTA('[4]BASES DE DATOS'!$M:$M)-1, 1)</definedName>
    <definedName name="TABLE_CONTRATISTA">OFFSET('BASES DE DATOS'!$M$7, 0, 0, COUNTA('BASES DE DATOS'!$M:$M)-1, 1)</definedName>
    <definedName name="TABLE_DIVISION" localSheetId="0">OFFSET('[3]BASES DE DATOS'!$K$7, 0, 0, COUNTA('[3]BASES DE DATOS'!$K:$K)-1, 1)</definedName>
    <definedName name="TABLE_DIVISION" localSheetId="7">OFFSET('[1]BASES DE DATOS'!$K$7, 0, 0, COUNTA('[1]BASES DE DATOS'!$K:$K)-1, 1)</definedName>
    <definedName name="TABLE_DIVISION" localSheetId="5">OFFSET('[3]BASES DE DATOS'!$K$7, 0, 0, COUNTA('[3]BASES DE DATOS'!$K:$K)-1, 1)</definedName>
    <definedName name="TABLE_DIVISION" localSheetId="2">OFFSET('[4]BASES DE DATOS'!$K$7, 0, 0, COUNTA('[4]BASES DE DATOS'!$K:$K)-1, 1)</definedName>
    <definedName name="TABLE_DIVISION">OFFSET('BASES DE DATOS'!$K$7, 0, 0, COUNTA('BASES DE DATOS'!$K:$K)-1, 1)</definedName>
    <definedName name="TABLE_FUNCION" localSheetId="0">OFFSET('[3]BASES DE DATOS'!$B$7, 0, 0, COUNTA('[3]BASES DE DATOS'!$B:$B)-1, 1)</definedName>
    <definedName name="TABLE_FUNCION" localSheetId="7">OFFSET('[1]BASES DE DATOS'!$B$7, 0, 0, COUNTA('[1]BASES DE DATOS'!$B:$B)-1, 1)</definedName>
    <definedName name="TABLE_FUNCION" localSheetId="5">OFFSET('[3]BASES DE DATOS'!$B$7, 0, 0, COUNTA('[3]BASES DE DATOS'!$B:$B)-1, 1)</definedName>
    <definedName name="TABLE_FUNCION" localSheetId="2">OFFSET('[4]BASES DE DATOS'!$B$7, 0, 0, COUNTA('[4]BASES DE DATOS'!$B:$B)-1, 1)</definedName>
    <definedName name="TABLE_FUNCION">OFFSET('BASES DE DATOS'!$B$7, 0, 0, COUNTA('BASES DE DATOS'!$B:$B)-1, 1)</definedName>
    <definedName name="TABLE_JEFES_INGENIERIA" localSheetId="7">OFFSET('[1]BASES DE DATOS'!$D$7, 0, 0, COUNTA('[1]BASES DE DATOS'!$D:$D)-1, 1)</definedName>
    <definedName name="TABLE_JEFES_INGENIERIA">OFFSET('BASES DE DATOS'!$D$7, 0, 0, COUNTA('BASES DE DATOS'!$D:$D)-1, 1)</definedName>
    <definedName name="TABLE_TIPO_OPERACION" localSheetId="0">OFFSET('[3]BASES DE DATOS'!$I$7, 0, 0, COUNTA('[3]BASES DE DATOS'!$I:$I)-1, 1)</definedName>
    <definedName name="TABLE_TIPO_OPERACION" localSheetId="7">OFFSET('[1]BASES DE DATOS'!$I$7, 0, 0, COUNTA('[1]BASES DE DATOS'!$I:$I)-1, 1)</definedName>
    <definedName name="TABLE_TIPO_OPERACION" localSheetId="5">OFFSET('[3]BASES DE DATOS'!$I$7, 0, 0, COUNTA('[3]BASES DE DATOS'!$I:$I)-1, 1)</definedName>
    <definedName name="TABLE_TIPO_OPERACION" localSheetId="2">OFFSET('[4]BASES DE DATOS'!$I$7, 0, 0, COUNTA('[4]BASES DE DATOS'!$I:$I)-1, 1)</definedName>
    <definedName name="TABLE_TIPO_OPERACION">OFFSET('BASES DE DATOS'!$I$7, 0, 0, COUNTA('BASES DE DATOS'!$I:$I)-1, 1)</definedName>
    <definedName name="TABLE_UUNN_AR" localSheetId="7">[1]!Tabla1[#Data]</definedName>
    <definedName name="TABLE_UUNN_AR">Tabla1[]</definedName>
    <definedName name="TABLE_UUNN_AREARESERVA" localSheetId="2">OFFSET('[4]BASES DE DATOS'!$Q$7, 0, 0, COUNTA('[4]BASES DE DATOS'!$Q:$Q)-1, 1)</definedName>
    <definedName name="TABLE_UUNN_AREARESERVA">OFFSET('[3]BASES DE DATOS'!$Q$7, 0, 0, COUNTA('[3]BASES DE DATOS'!$Q:$Q)-1, 1)</definedName>
    <definedName name="TIPO_OP" localSheetId="4">'[2]BASES DE DATOS'!$I$7:$I$8</definedName>
    <definedName name="TIPO_OP" localSheetId="3">'[2]BASES DE DATOS'!$I$7:$I$8</definedName>
    <definedName name="TIPO_OP">'BASES DE DATOS'!$I$7:$I$10</definedName>
    <definedName name="UUNN_ADR" localSheetId="7">OFFSET('[1]BASES DE DATOS'!$Q$7, 0, 0, COUNTA('[1]BASES DE DATOS'!$Q:$Q)-1, 1)</definedName>
    <definedName name="UUNN_ADR">OFFSET('BASES DE DATOS'!$Q$7, 0, 0, COUNTA('BASES DE DATOS'!$Q:$Q)-1, 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3" i="3" l="1"/>
  <c r="R42" i="3"/>
  <c r="R41" i="3"/>
  <c r="R40" i="3"/>
  <c r="R39" i="3"/>
  <c r="R38" i="3"/>
  <c r="R37" i="3"/>
  <c r="R36" i="3"/>
  <c r="R35" i="3"/>
  <c r="R34" i="3"/>
  <c r="R33" i="3"/>
  <c r="R32" i="3"/>
  <c r="R31" i="3"/>
  <c r="R30" i="3"/>
  <c r="L43" i="3"/>
  <c r="I43" i="3"/>
  <c r="L42" i="3"/>
  <c r="I42" i="3"/>
  <c r="L41" i="3"/>
  <c r="I41" i="3"/>
  <c r="L40" i="3"/>
  <c r="I40" i="3"/>
  <c r="L39" i="3"/>
  <c r="I39" i="3"/>
  <c r="L38" i="3"/>
  <c r="I38" i="3"/>
  <c r="L37" i="3"/>
  <c r="I37" i="3"/>
  <c r="L36" i="3"/>
  <c r="I36" i="3"/>
  <c r="L35" i="3"/>
  <c r="I35" i="3"/>
  <c r="L34" i="3"/>
  <c r="I34" i="3"/>
  <c r="L33" i="3"/>
  <c r="I33" i="3"/>
  <c r="L32" i="3"/>
  <c r="I32" i="3"/>
  <c r="L31" i="3"/>
  <c r="I31" i="3"/>
  <c r="L30" i="3"/>
  <c r="I30" i="3"/>
  <c r="F9" i="3" l="1"/>
  <c r="F8" i="3"/>
  <c r="M9" i="3"/>
  <c r="V21" i="3" l="1"/>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20"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22" i="3"/>
  <c r="R24" i="3"/>
  <c r="R25" i="3"/>
  <c r="R26" i="3"/>
  <c r="R27" i="3"/>
  <c r="R28" i="3"/>
  <c r="R29"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AE139" i="3"/>
  <c r="AE140" i="3"/>
  <c r="AE141" i="3"/>
  <c r="AE142" i="3"/>
  <c r="AE143" i="3"/>
  <c r="AE144" i="3"/>
  <c r="AE145" i="3"/>
  <c r="AE146" i="3"/>
  <c r="AE147" i="3"/>
  <c r="AE148" i="3"/>
  <c r="AE149" i="3"/>
  <c r="AE150" i="3"/>
  <c r="AE151" i="3"/>
  <c r="AE152" i="3"/>
  <c r="AE153" i="3"/>
  <c r="AE154" i="3"/>
  <c r="AE155" i="3"/>
  <c r="AE156" i="3"/>
  <c r="AE157" i="3"/>
  <c r="AE158" i="3"/>
  <c r="AE159" i="3"/>
  <c r="AE160" i="3"/>
  <c r="AE161" i="3"/>
  <c r="AE162" i="3"/>
  <c r="AE163" i="3"/>
  <c r="AE164" i="3"/>
  <c r="AE165" i="3"/>
  <c r="AE166" i="3"/>
  <c r="AE167" i="3"/>
  <c r="AE168" i="3"/>
  <c r="AE169" i="3"/>
  <c r="AE170" i="3"/>
  <c r="AE171" i="3"/>
  <c r="AE172" i="3"/>
  <c r="AE173" i="3"/>
  <c r="AE174" i="3"/>
  <c r="AE175" i="3"/>
  <c r="AE176" i="3"/>
  <c r="AE177" i="3"/>
  <c r="AE178" i="3"/>
  <c r="AE179" i="3"/>
  <c r="AE180" i="3"/>
  <c r="AE181" i="3"/>
  <c r="AE182" i="3"/>
  <c r="AE183" i="3"/>
  <c r="AE184" i="3"/>
  <c r="AE185" i="3"/>
  <c r="AE186" i="3"/>
  <c r="AE187" i="3"/>
  <c r="AE188" i="3"/>
  <c r="AE189" i="3"/>
  <c r="AE190" i="3"/>
  <c r="AE191" i="3"/>
  <c r="AE192" i="3"/>
  <c r="AE193" i="3"/>
  <c r="AE194" i="3"/>
  <c r="AE195" i="3"/>
  <c r="AE196" i="3"/>
  <c r="AE197" i="3"/>
  <c r="AE198" i="3"/>
  <c r="AE199" i="3"/>
  <c r="AE200" i="3"/>
  <c r="AE201" i="3"/>
  <c r="AE202" i="3"/>
  <c r="AE203" i="3"/>
  <c r="AE204" i="3"/>
  <c r="AE205" i="3"/>
  <c r="AE206" i="3"/>
  <c r="AE207" i="3"/>
  <c r="AE208" i="3"/>
  <c r="AE209" i="3"/>
  <c r="AE210" i="3"/>
  <c r="AE211" i="3"/>
  <c r="AE212" i="3"/>
  <c r="AE213" i="3"/>
  <c r="AE214" i="3"/>
  <c r="AE215" i="3"/>
  <c r="AE216" i="3"/>
  <c r="AE217" i="3"/>
  <c r="AE218" i="3"/>
  <c r="AE219" i="3"/>
  <c r="AE220" i="3"/>
  <c r="AE221" i="3"/>
  <c r="AE222" i="3"/>
  <c r="AE223" i="3"/>
  <c r="AE224" i="3"/>
  <c r="AE225" i="3"/>
  <c r="AE226" i="3"/>
  <c r="AE227" i="3"/>
  <c r="AE228" i="3"/>
  <c r="AE229" i="3"/>
  <c r="AE230" i="3"/>
  <c r="AE231" i="3"/>
  <c r="AE232" i="3"/>
  <c r="AE233" i="3"/>
  <c r="AE234" i="3"/>
  <c r="AE235" i="3"/>
  <c r="AE236" i="3"/>
  <c r="AE237" i="3"/>
  <c r="AE238" i="3"/>
  <c r="AE239" i="3"/>
  <c r="AE240" i="3"/>
  <c r="AE241" i="3"/>
  <c r="AE242" i="3"/>
  <c r="AE243" i="3"/>
  <c r="AE244" i="3"/>
  <c r="AE245" i="3"/>
  <c r="AE246" i="3"/>
  <c r="AE247" i="3"/>
  <c r="AE248" i="3"/>
  <c r="AE249" i="3"/>
  <c r="AE250" i="3"/>
  <c r="AE251" i="3"/>
  <c r="AE252" i="3"/>
  <c r="AE253" i="3"/>
  <c r="AE254" i="3"/>
  <c r="AE255" i="3"/>
  <c r="AE256" i="3"/>
  <c r="AE257" i="3"/>
  <c r="AE258" i="3"/>
  <c r="AE259" i="3"/>
  <c r="AE260" i="3"/>
  <c r="AE261" i="3"/>
  <c r="AE262" i="3"/>
  <c r="AE263" i="3"/>
  <c r="AE264" i="3"/>
  <c r="AE265" i="3"/>
  <c r="AE266" i="3"/>
  <c r="AE267" i="3"/>
  <c r="AE268" i="3"/>
  <c r="AE269" i="3"/>
  <c r="AE270" i="3"/>
  <c r="AE271" i="3"/>
  <c r="AE272" i="3"/>
  <c r="AE273" i="3"/>
  <c r="AE274" i="3"/>
  <c r="AE275" i="3"/>
  <c r="AE276" i="3"/>
  <c r="AE277" i="3"/>
  <c r="AE278" i="3"/>
  <c r="AE279" i="3"/>
  <c r="AE280" i="3"/>
  <c r="AE281" i="3"/>
  <c r="AE282" i="3"/>
  <c r="AE283" i="3"/>
  <c r="AE284" i="3"/>
  <c r="AE285" i="3"/>
  <c r="AE286" i="3"/>
  <c r="AE287" i="3"/>
  <c r="AE288" i="3"/>
  <c r="AE289" i="3"/>
  <c r="AE290" i="3"/>
  <c r="AE291" i="3"/>
  <c r="AE292" i="3"/>
  <c r="AE293" i="3"/>
  <c r="AE294" i="3"/>
  <c r="AE295" i="3"/>
  <c r="AE296" i="3"/>
  <c r="AE297" i="3"/>
  <c r="AE298" i="3"/>
  <c r="AE299" i="3"/>
  <c r="AE300" i="3"/>
  <c r="AE301" i="3"/>
  <c r="AE302" i="3"/>
  <c r="AE303" i="3"/>
  <c r="AE304" i="3"/>
  <c r="AE305" i="3"/>
  <c r="AE306" i="3"/>
  <c r="AE307" i="3"/>
  <c r="AE308" i="3"/>
  <c r="AE309" i="3"/>
  <c r="AE310" i="3"/>
  <c r="AE311" i="3"/>
  <c r="AE312" i="3"/>
  <c r="AE313" i="3"/>
  <c r="AE314" i="3"/>
  <c r="AE315" i="3"/>
  <c r="AE316" i="3"/>
  <c r="AE317" i="3"/>
  <c r="AE318" i="3"/>
  <c r="AE319" i="3"/>
  <c r="AE320" i="3"/>
  <c r="AE321" i="3"/>
  <c r="AE322" i="3"/>
  <c r="AE323" i="3"/>
  <c r="AE324" i="3"/>
  <c r="AE325" i="3"/>
  <c r="AE326" i="3"/>
  <c r="AE327" i="3"/>
  <c r="AE328" i="3"/>
  <c r="AE329" i="3"/>
  <c r="AE330" i="3"/>
  <c r="AE331" i="3"/>
  <c r="AE332" i="3"/>
  <c r="AE333" i="3"/>
  <c r="AE334" i="3"/>
  <c r="AE335" i="3"/>
  <c r="AE336" i="3"/>
  <c r="AE337" i="3"/>
  <c r="AE338" i="3"/>
  <c r="AE339" i="3"/>
  <c r="AE340" i="3"/>
  <c r="AE341" i="3"/>
  <c r="AE342" i="3"/>
  <c r="AE343" i="3"/>
  <c r="AE344" i="3"/>
  <c r="AE345" i="3"/>
  <c r="AE346" i="3"/>
  <c r="AE347" i="3"/>
  <c r="AE348" i="3"/>
  <c r="AE349" i="3"/>
  <c r="AE350" i="3"/>
  <c r="AE351" i="3"/>
  <c r="AE352" i="3"/>
  <c r="AE353" i="3"/>
  <c r="AE354" i="3"/>
  <c r="AE355" i="3"/>
  <c r="AE356" i="3"/>
  <c r="AE357" i="3"/>
  <c r="AE358" i="3"/>
  <c r="AE359" i="3"/>
  <c r="AE360" i="3"/>
  <c r="AE361" i="3"/>
  <c r="AE362" i="3"/>
  <c r="AE363" i="3"/>
  <c r="AE364" i="3"/>
  <c r="AE365" i="3"/>
  <c r="AE366" i="3"/>
  <c r="AE367" i="3"/>
  <c r="AE368" i="3"/>
  <c r="AE369" i="3"/>
  <c r="AE370" i="3"/>
  <c r="AE371" i="3"/>
  <c r="AE372" i="3"/>
  <c r="AE373" i="3"/>
  <c r="AE374" i="3"/>
  <c r="AE375" i="3"/>
  <c r="AE376" i="3"/>
  <c r="AE377" i="3"/>
  <c r="AE378" i="3"/>
  <c r="AE379" i="3"/>
  <c r="AE380" i="3"/>
  <c r="AE381" i="3"/>
  <c r="AE382" i="3"/>
  <c r="AE383" i="3"/>
  <c r="AE384" i="3"/>
  <c r="AE385" i="3"/>
  <c r="AE386" i="3"/>
  <c r="AE387" i="3"/>
  <c r="AE388" i="3"/>
  <c r="AE389" i="3"/>
  <c r="AE390" i="3"/>
  <c r="AE391" i="3"/>
  <c r="AE392" i="3"/>
  <c r="AE393" i="3"/>
  <c r="AE394" i="3"/>
  <c r="AE395" i="3"/>
  <c r="AE396" i="3"/>
  <c r="AE20" i="3"/>
  <c r="W20" i="3"/>
  <c r="V20" i="3" l="1"/>
  <c r="Y21" i="3"/>
  <c r="Y20" i="3"/>
  <c r="AA21" i="3" l="1"/>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20" i="3"/>
  <c r="L24" i="3" l="1"/>
  <c r="L25" i="3"/>
  <c r="L26" i="3"/>
  <c r="L27" i="3"/>
  <c r="L28" i="3"/>
  <c r="L29" i="3"/>
  <c r="I24" i="3" l="1"/>
  <c r="I25" i="3"/>
  <c r="I26" i="3"/>
  <c r="I27" i="3"/>
  <c r="I28" i="3"/>
  <c r="F11" i="3"/>
  <c r="F10" i="3"/>
  <c r="D12" i="3"/>
  <c r="D11" i="3"/>
  <c r="D10" i="3"/>
  <c r="D9" i="3"/>
  <c r="D8" i="3"/>
  <c r="C7" i="8" l="1"/>
  <c r="C8" i="8" l="1"/>
  <c r="C5" i="8"/>
  <c r="AF22" i="3" l="1"/>
  <c r="AG22" i="3" s="1"/>
  <c r="R22" i="3" s="1"/>
  <c r="Z395" i="3" l="1"/>
  <c r="Z391" i="3"/>
  <c r="Z387" i="3"/>
  <c r="Z383" i="3"/>
  <c r="Z379" i="3"/>
  <c r="Z375" i="3"/>
  <c r="Z371" i="3"/>
  <c r="Z367" i="3"/>
  <c r="Z368" i="3"/>
  <c r="Z304" i="3"/>
  <c r="Z363" i="3"/>
  <c r="Z359" i="3"/>
  <c r="Z355" i="3"/>
  <c r="Z351" i="3"/>
  <c r="Z347" i="3"/>
  <c r="Z343" i="3"/>
  <c r="Z339" i="3"/>
  <c r="Z335" i="3"/>
  <c r="Z331" i="3"/>
  <c r="Z327" i="3"/>
  <c r="Z323" i="3"/>
  <c r="Z319" i="3"/>
  <c r="Z315" i="3"/>
  <c r="Z311" i="3"/>
  <c r="Z307" i="3"/>
  <c r="Z303" i="3"/>
  <c r="Z299" i="3"/>
  <c r="Z295" i="3"/>
  <c r="Z291" i="3"/>
  <c r="Z287" i="3"/>
  <c r="Z283" i="3"/>
  <c r="Z279" i="3"/>
  <c r="Z275" i="3"/>
  <c r="Z271" i="3"/>
  <c r="Z267" i="3"/>
  <c r="Z263" i="3"/>
  <c r="Z259" i="3"/>
  <c r="Z255" i="3"/>
  <c r="Z251" i="3"/>
  <c r="Z247" i="3"/>
  <c r="Z243" i="3"/>
  <c r="Z239" i="3"/>
  <c r="Z235" i="3"/>
  <c r="Z231" i="3"/>
  <c r="Z227" i="3"/>
  <c r="Z223" i="3"/>
  <c r="Z219" i="3"/>
  <c r="Z215" i="3"/>
  <c r="Z211" i="3"/>
  <c r="Z207" i="3"/>
  <c r="Z203" i="3"/>
  <c r="Z199" i="3"/>
  <c r="Z195" i="3"/>
  <c r="Z191" i="3"/>
  <c r="Z187" i="3"/>
  <c r="Z183" i="3"/>
  <c r="Z179" i="3"/>
  <c r="Z175" i="3"/>
  <c r="Z171" i="3"/>
  <c r="Z167" i="3"/>
  <c r="Z163" i="3"/>
  <c r="Z159" i="3"/>
  <c r="Z155" i="3"/>
  <c r="Z151" i="3"/>
  <c r="Z147" i="3"/>
  <c r="Z143" i="3"/>
  <c r="Z139" i="3"/>
  <c r="Z135" i="3"/>
  <c r="Z131" i="3"/>
  <c r="Z127" i="3"/>
  <c r="Z123" i="3"/>
  <c r="Z119" i="3"/>
  <c r="Z115" i="3"/>
  <c r="Z111" i="3"/>
  <c r="Z107" i="3"/>
  <c r="Z103" i="3"/>
  <c r="Z99" i="3"/>
  <c r="Z95" i="3"/>
  <c r="Z91" i="3"/>
  <c r="Z87" i="3"/>
  <c r="Z83" i="3"/>
  <c r="Z79" i="3"/>
  <c r="Z75" i="3"/>
  <c r="Z71" i="3"/>
  <c r="Z67" i="3"/>
  <c r="Z63" i="3"/>
  <c r="Z59" i="3"/>
  <c r="Z55" i="3"/>
  <c r="Z51" i="3"/>
  <c r="Z47" i="3"/>
  <c r="Z43" i="3"/>
  <c r="Z39" i="3"/>
  <c r="Z35" i="3"/>
  <c r="Z31" i="3"/>
  <c r="Z27" i="3"/>
  <c r="Z336" i="3"/>
  <c r="Z272" i="3"/>
  <c r="Z240" i="3"/>
  <c r="Z393" i="3"/>
  <c r="Z389" i="3"/>
  <c r="Z385" i="3"/>
  <c r="Z381" i="3"/>
  <c r="Z377" i="3"/>
  <c r="Z373" i="3"/>
  <c r="Z369" i="3"/>
  <c r="Z365" i="3"/>
  <c r="Z361" i="3"/>
  <c r="Z357" i="3"/>
  <c r="Z353" i="3"/>
  <c r="Z349" i="3"/>
  <c r="Z345" i="3"/>
  <c r="Z341" i="3"/>
  <c r="Z337" i="3"/>
  <c r="Z333" i="3"/>
  <c r="Z329" i="3"/>
  <c r="Z325" i="3"/>
  <c r="Z321" i="3"/>
  <c r="Z317" i="3"/>
  <c r="Z313" i="3"/>
  <c r="Z309" i="3"/>
  <c r="Z305" i="3"/>
  <c r="Z301" i="3"/>
  <c r="Z297" i="3"/>
  <c r="Z293" i="3"/>
  <c r="Z289" i="3"/>
  <c r="Z285" i="3"/>
  <c r="Z281" i="3"/>
  <c r="Z277" i="3"/>
  <c r="Z273" i="3"/>
  <c r="Z269" i="3"/>
  <c r="Z265" i="3"/>
  <c r="Z261" i="3"/>
  <c r="Z257" i="3"/>
  <c r="Z253" i="3"/>
  <c r="Z249" i="3"/>
  <c r="Z245" i="3"/>
  <c r="Z241" i="3"/>
  <c r="Z237" i="3"/>
  <c r="Z233" i="3"/>
  <c r="Z229" i="3"/>
  <c r="Z225" i="3"/>
  <c r="Z221" i="3"/>
  <c r="Z217" i="3"/>
  <c r="Z213" i="3"/>
  <c r="Z209" i="3"/>
  <c r="Z205" i="3"/>
  <c r="Z201" i="3"/>
  <c r="Z197" i="3"/>
  <c r="Z193" i="3"/>
  <c r="Z189" i="3"/>
  <c r="Z185" i="3"/>
  <c r="Z181" i="3"/>
  <c r="Z177" i="3"/>
  <c r="Z173" i="3"/>
  <c r="Z169" i="3"/>
  <c r="Z165" i="3"/>
  <c r="Z161" i="3"/>
  <c r="Z157" i="3"/>
  <c r="Z153" i="3"/>
  <c r="Z145" i="3"/>
  <c r="Z137" i="3"/>
  <c r="Z133" i="3"/>
  <c r="Z129" i="3"/>
  <c r="Z125" i="3"/>
  <c r="Z121" i="3"/>
  <c r="Z113" i="3"/>
  <c r="Z105" i="3"/>
  <c r="Z101" i="3"/>
  <c r="Z97" i="3"/>
  <c r="Z93" i="3"/>
  <c r="Z89" i="3"/>
  <c r="Z81" i="3"/>
  <c r="Z73" i="3"/>
  <c r="Z69" i="3"/>
  <c r="Z65" i="3"/>
  <c r="Z61" i="3"/>
  <c r="Z57" i="3"/>
  <c r="Z49" i="3"/>
  <c r="Z41" i="3"/>
  <c r="Z37" i="3"/>
  <c r="Z33" i="3"/>
  <c r="Z29" i="3"/>
  <c r="I29" i="3" s="1"/>
  <c r="Z25" i="3"/>
  <c r="Z208" i="3"/>
  <c r="Z176" i="3"/>
  <c r="Z22" i="3"/>
  <c r="I22" i="3" s="1"/>
  <c r="Z394" i="3"/>
  <c r="Z390" i="3"/>
  <c r="Z386" i="3"/>
  <c r="Z382" i="3"/>
  <c r="Z378" i="3"/>
  <c r="Z374" i="3"/>
  <c r="Z370" i="3"/>
  <c r="Z366" i="3"/>
  <c r="Z362" i="3"/>
  <c r="Z358" i="3"/>
  <c r="Z354" i="3"/>
  <c r="Z350" i="3"/>
  <c r="Z346" i="3"/>
  <c r="Z342" i="3"/>
  <c r="Z338" i="3"/>
  <c r="Z334" i="3"/>
  <c r="Z330" i="3"/>
  <c r="Z326" i="3"/>
  <c r="Z322" i="3"/>
  <c r="Z318" i="3"/>
  <c r="Z314" i="3"/>
  <c r="Z310" i="3"/>
  <c r="Z306" i="3"/>
  <c r="Z302" i="3"/>
  <c r="Z298" i="3"/>
  <c r="Z294" i="3"/>
  <c r="Z290" i="3"/>
  <c r="Z286" i="3"/>
  <c r="Z282" i="3"/>
  <c r="Z278" i="3"/>
  <c r="Z392" i="3"/>
  <c r="Z388" i="3"/>
  <c r="Z384" i="3"/>
  <c r="Z376" i="3"/>
  <c r="Z372" i="3"/>
  <c r="Z360" i="3"/>
  <c r="Z356" i="3"/>
  <c r="Z352" i="3"/>
  <c r="Z344" i="3"/>
  <c r="Z340" i="3"/>
  <c r="Z328" i="3"/>
  <c r="Z324" i="3"/>
  <c r="Z320" i="3"/>
  <c r="Z312" i="3"/>
  <c r="Z308" i="3"/>
  <c r="Z296" i="3"/>
  <c r="Z288" i="3"/>
  <c r="Z256" i="3"/>
  <c r="Z224" i="3"/>
  <c r="Z192" i="3"/>
  <c r="Z160" i="3"/>
  <c r="Z274" i="3"/>
  <c r="Z270" i="3"/>
  <c r="Z266" i="3"/>
  <c r="Z262" i="3"/>
  <c r="Z258" i="3"/>
  <c r="Z254" i="3"/>
  <c r="Z250" i="3"/>
  <c r="Z246" i="3"/>
  <c r="Z242" i="3"/>
  <c r="Z238" i="3"/>
  <c r="Z234" i="3"/>
  <c r="Z230" i="3"/>
  <c r="Z226" i="3"/>
  <c r="Z222" i="3"/>
  <c r="Z218" i="3"/>
  <c r="Z214" i="3"/>
  <c r="Z210" i="3"/>
  <c r="Z206" i="3"/>
  <c r="Z202" i="3"/>
  <c r="Z198" i="3"/>
  <c r="Z194" i="3"/>
  <c r="Z190" i="3"/>
  <c r="Z186" i="3"/>
  <c r="Z182" i="3"/>
  <c r="Z178" i="3"/>
  <c r="Z174" i="3"/>
  <c r="Z170" i="3"/>
  <c r="Z166" i="3"/>
  <c r="Z162" i="3"/>
  <c r="Z158" i="3"/>
  <c r="Z154" i="3"/>
  <c r="Z150" i="3"/>
  <c r="Z146" i="3"/>
  <c r="Z142" i="3"/>
  <c r="Z138" i="3"/>
  <c r="Z134" i="3"/>
  <c r="Z130" i="3"/>
  <c r="Z126" i="3"/>
  <c r="Z122" i="3"/>
  <c r="Z118" i="3"/>
  <c r="Z114" i="3"/>
  <c r="Z110" i="3"/>
  <c r="Z106" i="3"/>
  <c r="Z102" i="3"/>
  <c r="Z98" i="3"/>
  <c r="Z94" i="3"/>
  <c r="Z90" i="3"/>
  <c r="Z86" i="3"/>
  <c r="Z82" i="3"/>
  <c r="Z78" i="3"/>
  <c r="Z74" i="3"/>
  <c r="Z70" i="3"/>
  <c r="Z66" i="3"/>
  <c r="Z62" i="3"/>
  <c r="Z58" i="3"/>
  <c r="Z54" i="3"/>
  <c r="Z50" i="3"/>
  <c r="Z46" i="3"/>
  <c r="Z42" i="3"/>
  <c r="Z38" i="3"/>
  <c r="Z34" i="3"/>
  <c r="Z30" i="3"/>
  <c r="Z26" i="3"/>
  <c r="Z396" i="3"/>
  <c r="Z380" i="3"/>
  <c r="Z364" i="3"/>
  <c r="Z348" i="3"/>
  <c r="Z332" i="3"/>
  <c r="Z316" i="3"/>
  <c r="Z300" i="3"/>
  <c r="Z284" i="3"/>
  <c r="Z268" i="3"/>
  <c r="Z252" i="3"/>
  <c r="Z236" i="3"/>
  <c r="Z220" i="3"/>
  <c r="Z204" i="3"/>
  <c r="Z188" i="3"/>
  <c r="Z172" i="3"/>
  <c r="Z156" i="3"/>
  <c r="Z292" i="3"/>
  <c r="Z280" i="3"/>
  <c r="Z276" i="3"/>
  <c r="Z264" i="3"/>
  <c r="Z260" i="3"/>
  <c r="Z248" i="3"/>
  <c r="Z244" i="3"/>
  <c r="Z232" i="3"/>
  <c r="Z228" i="3"/>
  <c r="Z216" i="3"/>
  <c r="Z212" i="3"/>
  <c r="Z200" i="3"/>
  <c r="Z196" i="3"/>
  <c r="Z184" i="3"/>
  <c r="Z180" i="3"/>
  <c r="Z168" i="3"/>
  <c r="Z164" i="3"/>
  <c r="Z149" i="3"/>
  <c r="Z141" i="3"/>
  <c r="Z117" i="3"/>
  <c r="Z109" i="3"/>
  <c r="Z85" i="3"/>
  <c r="Z77" i="3"/>
  <c r="Z53" i="3"/>
  <c r="Z45" i="3"/>
  <c r="Z21" i="3"/>
  <c r="I21" i="3" s="1"/>
  <c r="Z152" i="3"/>
  <c r="Z144" i="3"/>
  <c r="Z136" i="3"/>
  <c r="Z128" i="3"/>
  <c r="Z120" i="3"/>
  <c r="Z112" i="3"/>
  <c r="Z104" i="3"/>
  <c r="Z96" i="3"/>
  <c r="Z88" i="3"/>
  <c r="Z80" i="3"/>
  <c r="Z72" i="3"/>
  <c r="Z64" i="3"/>
  <c r="Z56" i="3"/>
  <c r="Z48" i="3"/>
  <c r="Z40" i="3"/>
  <c r="Z32" i="3"/>
  <c r="Z24" i="3"/>
  <c r="Z148" i="3"/>
  <c r="Z140" i="3"/>
  <c r="Z132" i="3"/>
  <c r="Z124" i="3"/>
  <c r="Z116" i="3"/>
  <c r="Z108" i="3"/>
  <c r="Z100" i="3"/>
  <c r="Z92" i="3"/>
  <c r="Z84" i="3"/>
  <c r="Z76" i="3"/>
  <c r="Z68" i="3"/>
  <c r="Z60" i="3"/>
  <c r="Z52" i="3"/>
  <c r="Z44" i="3"/>
  <c r="Z36" i="3"/>
  <c r="Z28" i="3"/>
  <c r="Z23" i="3"/>
  <c r="I23" i="3" s="1"/>
  <c r="R396" i="3"/>
  <c r="L396" i="3"/>
  <c r="I396" i="3"/>
  <c r="A396" i="3"/>
  <c r="R395" i="3"/>
  <c r="L395" i="3"/>
  <c r="I395" i="3"/>
  <c r="A395" i="3"/>
  <c r="R394" i="3"/>
  <c r="L394" i="3"/>
  <c r="I394" i="3"/>
  <c r="A394" i="3"/>
  <c r="R393" i="3"/>
  <c r="L393" i="3"/>
  <c r="I393" i="3"/>
  <c r="A393" i="3"/>
  <c r="R392" i="3"/>
  <c r="L392" i="3"/>
  <c r="I392" i="3"/>
  <c r="A392" i="3"/>
  <c r="R391" i="3"/>
  <c r="L391" i="3"/>
  <c r="I391" i="3"/>
  <c r="A391" i="3"/>
  <c r="R390" i="3"/>
  <c r="L390" i="3"/>
  <c r="I390" i="3"/>
  <c r="A390" i="3"/>
  <c r="R389" i="3"/>
  <c r="L389" i="3"/>
  <c r="I389" i="3"/>
  <c r="A389" i="3"/>
  <c r="R388" i="3"/>
  <c r="L388" i="3"/>
  <c r="I388" i="3"/>
  <c r="A388" i="3"/>
  <c r="R387" i="3"/>
  <c r="L387" i="3"/>
  <c r="I387" i="3"/>
  <c r="A387" i="3"/>
  <c r="R386" i="3"/>
  <c r="L386" i="3"/>
  <c r="I386" i="3"/>
  <c r="A386" i="3"/>
  <c r="R385" i="3"/>
  <c r="L385" i="3"/>
  <c r="I385" i="3"/>
  <c r="A385" i="3"/>
  <c r="R384" i="3"/>
  <c r="L384" i="3"/>
  <c r="I384" i="3"/>
  <c r="A384" i="3"/>
  <c r="R383" i="3"/>
  <c r="L383" i="3"/>
  <c r="I383" i="3"/>
  <c r="A383" i="3"/>
  <c r="R382" i="3"/>
  <c r="L382" i="3"/>
  <c r="I382" i="3"/>
  <c r="A382" i="3"/>
  <c r="R381" i="3"/>
  <c r="L381" i="3"/>
  <c r="I381" i="3"/>
  <c r="A381" i="3"/>
  <c r="R380" i="3"/>
  <c r="L380" i="3"/>
  <c r="I380" i="3"/>
  <c r="A380" i="3"/>
  <c r="R379" i="3"/>
  <c r="L379" i="3"/>
  <c r="I379" i="3"/>
  <c r="A379" i="3"/>
  <c r="R378" i="3"/>
  <c r="L378" i="3"/>
  <c r="I378" i="3"/>
  <c r="A378" i="3"/>
  <c r="R377" i="3"/>
  <c r="L377" i="3"/>
  <c r="I377" i="3"/>
  <c r="A377" i="3"/>
  <c r="R376" i="3"/>
  <c r="L376" i="3"/>
  <c r="I376" i="3"/>
  <c r="A376" i="3"/>
  <c r="R375" i="3"/>
  <c r="L375" i="3"/>
  <c r="I375" i="3"/>
  <c r="A375" i="3"/>
  <c r="R374" i="3"/>
  <c r="L374" i="3"/>
  <c r="I374" i="3"/>
  <c r="A374" i="3"/>
  <c r="R373" i="3"/>
  <c r="L373" i="3"/>
  <c r="I373" i="3"/>
  <c r="A373" i="3"/>
  <c r="R372" i="3"/>
  <c r="L372" i="3"/>
  <c r="I372" i="3"/>
  <c r="A372" i="3"/>
  <c r="R371" i="3"/>
  <c r="L371" i="3"/>
  <c r="I371" i="3"/>
  <c r="A371" i="3"/>
  <c r="R370" i="3"/>
  <c r="L370" i="3"/>
  <c r="I370" i="3"/>
  <c r="A370" i="3"/>
  <c r="R369" i="3"/>
  <c r="L369" i="3"/>
  <c r="I369" i="3"/>
  <c r="A369" i="3"/>
  <c r="R368" i="3"/>
  <c r="L368" i="3"/>
  <c r="I368" i="3"/>
  <c r="A368" i="3"/>
  <c r="R367" i="3"/>
  <c r="L367" i="3"/>
  <c r="I367" i="3"/>
  <c r="A367" i="3"/>
  <c r="R366" i="3"/>
  <c r="L366" i="3"/>
  <c r="I366" i="3"/>
  <c r="A366" i="3"/>
  <c r="R365" i="3"/>
  <c r="L365" i="3"/>
  <c r="I365" i="3"/>
  <c r="A365" i="3"/>
  <c r="R364" i="3"/>
  <c r="L364" i="3"/>
  <c r="I364" i="3"/>
  <c r="A364" i="3"/>
  <c r="R363" i="3"/>
  <c r="L363" i="3"/>
  <c r="I363" i="3"/>
  <c r="A363" i="3"/>
  <c r="R362" i="3"/>
  <c r="L362" i="3"/>
  <c r="I362" i="3"/>
  <c r="A362" i="3"/>
  <c r="R361" i="3"/>
  <c r="L361" i="3"/>
  <c r="I361" i="3"/>
  <c r="A361" i="3"/>
  <c r="R360" i="3"/>
  <c r="L360" i="3"/>
  <c r="I360" i="3"/>
  <c r="A360" i="3"/>
  <c r="R359" i="3"/>
  <c r="L359" i="3"/>
  <c r="I359" i="3"/>
  <c r="A359" i="3"/>
  <c r="R358" i="3"/>
  <c r="L358" i="3"/>
  <c r="I358" i="3"/>
  <c r="A358" i="3"/>
  <c r="R357" i="3"/>
  <c r="L357" i="3"/>
  <c r="I357" i="3"/>
  <c r="A357" i="3"/>
  <c r="R356" i="3"/>
  <c r="L356" i="3"/>
  <c r="I356" i="3"/>
  <c r="A356" i="3"/>
  <c r="R355" i="3"/>
  <c r="L355" i="3"/>
  <c r="I355" i="3"/>
  <c r="A355" i="3"/>
  <c r="R354" i="3"/>
  <c r="L354" i="3"/>
  <c r="I354" i="3"/>
  <c r="A354" i="3"/>
  <c r="R353" i="3"/>
  <c r="L353" i="3"/>
  <c r="I353" i="3"/>
  <c r="A353" i="3"/>
  <c r="R352" i="3"/>
  <c r="L352" i="3"/>
  <c r="I352" i="3"/>
  <c r="A352" i="3"/>
  <c r="R351" i="3"/>
  <c r="L351" i="3"/>
  <c r="I351" i="3"/>
  <c r="A351" i="3"/>
  <c r="R350" i="3"/>
  <c r="L350" i="3"/>
  <c r="I350" i="3"/>
  <c r="A350" i="3"/>
  <c r="R349" i="3"/>
  <c r="L349" i="3"/>
  <c r="I349" i="3"/>
  <c r="A349" i="3"/>
  <c r="R348" i="3"/>
  <c r="L348" i="3"/>
  <c r="I348" i="3"/>
  <c r="A348" i="3"/>
  <c r="R347" i="3"/>
  <c r="L347" i="3"/>
  <c r="I347" i="3"/>
  <c r="A347" i="3"/>
  <c r="R346" i="3"/>
  <c r="L346" i="3"/>
  <c r="I346" i="3"/>
  <c r="A346" i="3"/>
  <c r="R345" i="3"/>
  <c r="L345" i="3"/>
  <c r="I345" i="3"/>
  <c r="A345" i="3"/>
  <c r="R344" i="3"/>
  <c r="L344" i="3"/>
  <c r="I344" i="3"/>
  <c r="A344" i="3"/>
  <c r="R343" i="3"/>
  <c r="L343" i="3"/>
  <c r="I343" i="3"/>
  <c r="A343" i="3"/>
  <c r="R342" i="3"/>
  <c r="L342" i="3"/>
  <c r="I342" i="3"/>
  <c r="A342" i="3"/>
  <c r="R341" i="3"/>
  <c r="L341" i="3"/>
  <c r="I341" i="3"/>
  <c r="A341" i="3"/>
  <c r="R340" i="3"/>
  <c r="L340" i="3"/>
  <c r="I340" i="3"/>
  <c r="A340" i="3"/>
  <c r="AF339" i="3"/>
  <c r="AG339" i="3" s="1"/>
  <c r="R339" i="3"/>
  <c r="L339" i="3"/>
  <c r="I339" i="3"/>
  <c r="A339" i="3"/>
  <c r="AF338" i="3"/>
  <c r="AG338" i="3" s="1"/>
  <c r="R338" i="3"/>
  <c r="L338" i="3"/>
  <c r="I338" i="3"/>
  <c r="A338" i="3"/>
  <c r="R337" i="3"/>
  <c r="L337" i="3"/>
  <c r="I337" i="3"/>
  <c r="A337" i="3"/>
  <c r="R336" i="3"/>
  <c r="L336" i="3"/>
  <c r="I336" i="3"/>
  <c r="A336" i="3"/>
  <c r="R335" i="3"/>
  <c r="L335" i="3"/>
  <c r="I335" i="3"/>
  <c r="A335" i="3"/>
  <c r="R334" i="3"/>
  <c r="L334" i="3"/>
  <c r="I334" i="3"/>
  <c r="A334" i="3"/>
  <c r="R333" i="3"/>
  <c r="L333" i="3"/>
  <c r="I333" i="3"/>
  <c r="A333" i="3"/>
  <c r="R332" i="3"/>
  <c r="L332" i="3"/>
  <c r="I332" i="3"/>
  <c r="A332" i="3"/>
  <c r="AF331" i="3"/>
  <c r="AG331" i="3" s="1"/>
  <c r="R331" i="3"/>
  <c r="L331" i="3"/>
  <c r="I331" i="3"/>
  <c r="A331" i="3"/>
  <c r="AF330" i="3"/>
  <c r="AG330" i="3" s="1"/>
  <c r="R330" i="3"/>
  <c r="L330" i="3"/>
  <c r="I330" i="3"/>
  <c r="A330" i="3"/>
  <c r="R329" i="3"/>
  <c r="L329" i="3"/>
  <c r="I329" i="3"/>
  <c r="A329" i="3"/>
  <c r="R328" i="3"/>
  <c r="L328" i="3"/>
  <c r="I328" i="3"/>
  <c r="A328" i="3"/>
  <c r="R327" i="3"/>
  <c r="L327" i="3"/>
  <c r="I327" i="3"/>
  <c r="A327" i="3"/>
  <c r="R326" i="3"/>
  <c r="L326" i="3"/>
  <c r="I326" i="3"/>
  <c r="A326" i="3"/>
  <c r="R325" i="3"/>
  <c r="L325" i="3"/>
  <c r="I325" i="3"/>
  <c r="A325" i="3"/>
  <c r="R324" i="3"/>
  <c r="L324" i="3"/>
  <c r="I324" i="3"/>
  <c r="A324" i="3"/>
  <c r="AF323" i="3"/>
  <c r="AG323" i="3" s="1"/>
  <c r="R323" i="3"/>
  <c r="L323" i="3"/>
  <c r="I323" i="3"/>
  <c r="A323" i="3"/>
  <c r="R322" i="3"/>
  <c r="L322" i="3"/>
  <c r="I322" i="3"/>
  <c r="A322" i="3"/>
  <c r="R321" i="3"/>
  <c r="L321" i="3"/>
  <c r="I321" i="3"/>
  <c r="A321" i="3"/>
  <c r="R320" i="3"/>
  <c r="L320" i="3"/>
  <c r="I320" i="3"/>
  <c r="A320" i="3"/>
  <c r="AF319" i="3"/>
  <c r="AG319" i="3" s="1"/>
  <c r="R319" i="3"/>
  <c r="L319" i="3"/>
  <c r="I319" i="3"/>
  <c r="A319" i="3"/>
  <c r="R318" i="3"/>
  <c r="L318" i="3"/>
  <c r="I318" i="3"/>
  <c r="A318" i="3"/>
  <c r="R317" i="3"/>
  <c r="L317" i="3"/>
  <c r="I317" i="3"/>
  <c r="A317" i="3"/>
  <c r="R316" i="3"/>
  <c r="L316" i="3"/>
  <c r="I316" i="3"/>
  <c r="A316" i="3"/>
  <c r="AF315" i="3"/>
  <c r="AG315" i="3" s="1"/>
  <c r="R315" i="3"/>
  <c r="L315" i="3"/>
  <c r="I315" i="3"/>
  <c r="A315" i="3"/>
  <c r="R314" i="3"/>
  <c r="L314" i="3"/>
  <c r="I314" i="3"/>
  <c r="A314" i="3"/>
  <c r="R313" i="3"/>
  <c r="L313" i="3"/>
  <c r="I313" i="3"/>
  <c r="A313" i="3"/>
  <c r="R312" i="3"/>
  <c r="L312" i="3"/>
  <c r="I312" i="3"/>
  <c r="A312" i="3"/>
  <c r="AF311" i="3"/>
  <c r="AG311" i="3" s="1"/>
  <c r="R311" i="3"/>
  <c r="L311" i="3"/>
  <c r="I311" i="3"/>
  <c r="A311" i="3"/>
  <c r="AF310" i="3"/>
  <c r="AG310" i="3" s="1"/>
  <c r="R310" i="3"/>
  <c r="L310" i="3"/>
  <c r="I310" i="3"/>
  <c r="A310" i="3"/>
  <c r="R309" i="3"/>
  <c r="L309" i="3"/>
  <c r="I309" i="3"/>
  <c r="A309" i="3"/>
  <c r="R308" i="3"/>
  <c r="L308" i="3"/>
  <c r="I308" i="3"/>
  <c r="A308" i="3"/>
  <c r="R307" i="3"/>
  <c r="L307" i="3"/>
  <c r="I307" i="3"/>
  <c r="A307" i="3"/>
  <c r="R306" i="3"/>
  <c r="L306" i="3"/>
  <c r="I306" i="3"/>
  <c r="A306" i="3"/>
  <c r="R305" i="3"/>
  <c r="L305" i="3"/>
  <c r="I305" i="3"/>
  <c r="A305" i="3"/>
  <c r="R304" i="3"/>
  <c r="L304" i="3"/>
  <c r="I304" i="3"/>
  <c r="A304" i="3"/>
  <c r="R303" i="3"/>
  <c r="L303" i="3"/>
  <c r="I303" i="3"/>
  <c r="A303" i="3"/>
  <c r="R302" i="3"/>
  <c r="L302" i="3"/>
  <c r="I302" i="3"/>
  <c r="A302" i="3"/>
  <c r="R301" i="3"/>
  <c r="L301" i="3"/>
  <c r="I301" i="3"/>
  <c r="A301" i="3"/>
  <c r="R300" i="3"/>
  <c r="L300" i="3"/>
  <c r="I300" i="3"/>
  <c r="A300" i="3"/>
  <c r="R299" i="3"/>
  <c r="L299" i="3"/>
  <c r="I299" i="3"/>
  <c r="A299" i="3"/>
  <c r="R298" i="3"/>
  <c r="L298" i="3"/>
  <c r="I298" i="3"/>
  <c r="A298" i="3"/>
  <c r="R297" i="3"/>
  <c r="L297" i="3"/>
  <c r="I297" i="3"/>
  <c r="A297" i="3"/>
  <c r="R296" i="3"/>
  <c r="L296" i="3"/>
  <c r="I296" i="3"/>
  <c r="A296" i="3"/>
  <c r="R295" i="3"/>
  <c r="L295" i="3"/>
  <c r="I295" i="3"/>
  <c r="A295" i="3"/>
  <c r="R294" i="3"/>
  <c r="L294" i="3"/>
  <c r="I294" i="3"/>
  <c r="A294" i="3"/>
  <c r="R293" i="3"/>
  <c r="L293" i="3"/>
  <c r="I293" i="3"/>
  <c r="A293" i="3"/>
  <c r="R292" i="3"/>
  <c r="L292" i="3"/>
  <c r="I292" i="3"/>
  <c r="A292" i="3"/>
  <c r="R291" i="3"/>
  <c r="L291" i="3"/>
  <c r="I291" i="3"/>
  <c r="A291" i="3"/>
  <c r="AF290" i="3"/>
  <c r="AG290" i="3" s="1"/>
  <c r="R290" i="3"/>
  <c r="L290" i="3"/>
  <c r="I290" i="3"/>
  <c r="A290" i="3"/>
  <c r="R289" i="3"/>
  <c r="L289" i="3"/>
  <c r="I289" i="3"/>
  <c r="A289" i="3"/>
  <c r="R288" i="3"/>
  <c r="L288" i="3"/>
  <c r="I288" i="3"/>
  <c r="A288" i="3"/>
  <c r="R287" i="3"/>
  <c r="L287" i="3"/>
  <c r="I287" i="3"/>
  <c r="A287" i="3"/>
  <c r="AF286" i="3"/>
  <c r="AG286" i="3" s="1"/>
  <c r="R286" i="3"/>
  <c r="L286" i="3"/>
  <c r="I286" i="3"/>
  <c r="A286" i="3"/>
  <c r="R285" i="3"/>
  <c r="L285" i="3"/>
  <c r="I285" i="3"/>
  <c r="A285" i="3"/>
  <c r="R284" i="3"/>
  <c r="L284" i="3"/>
  <c r="I284" i="3"/>
  <c r="A284" i="3"/>
  <c r="R283" i="3"/>
  <c r="L283" i="3"/>
  <c r="I283" i="3"/>
  <c r="A283" i="3"/>
  <c r="R282" i="3"/>
  <c r="L282" i="3"/>
  <c r="I282" i="3"/>
  <c r="A282" i="3"/>
  <c r="R281" i="3"/>
  <c r="L281" i="3"/>
  <c r="I281" i="3"/>
  <c r="A281" i="3"/>
  <c r="R280" i="3"/>
  <c r="L280" i="3"/>
  <c r="I280" i="3"/>
  <c r="A280" i="3"/>
  <c r="R279" i="3"/>
  <c r="L279" i="3"/>
  <c r="I279" i="3"/>
  <c r="A279" i="3"/>
  <c r="R278" i="3"/>
  <c r="L278" i="3"/>
  <c r="I278" i="3"/>
  <c r="A278" i="3"/>
  <c r="R277" i="3"/>
  <c r="L277" i="3"/>
  <c r="I277" i="3"/>
  <c r="A277" i="3"/>
  <c r="R276" i="3"/>
  <c r="L276" i="3"/>
  <c r="I276" i="3"/>
  <c r="A276" i="3"/>
  <c r="R275" i="3"/>
  <c r="L275" i="3"/>
  <c r="I275" i="3"/>
  <c r="A275" i="3"/>
  <c r="R274" i="3"/>
  <c r="L274" i="3"/>
  <c r="I274" i="3"/>
  <c r="A274" i="3"/>
  <c r="R273" i="3"/>
  <c r="L273" i="3"/>
  <c r="I273" i="3"/>
  <c r="A273" i="3"/>
  <c r="R272" i="3"/>
  <c r="L272" i="3"/>
  <c r="I272" i="3"/>
  <c r="A272" i="3"/>
  <c r="R271" i="3"/>
  <c r="L271" i="3"/>
  <c r="I271" i="3"/>
  <c r="A271" i="3"/>
  <c r="R270" i="3"/>
  <c r="L270" i="3"/>
  <c r="I270" i="3"/>
  <c r="A270" i="3"/>
  <c r="R269" i="3"/>
  <c r="L269" i="3"/>
  <c r="I269" i="3"/>
  <c r="A269" i="3"/>
  <c r="R268" i="3"/>
  <c r="L268" i="3"/>
  <c r="I268" i="3"/>
  <c r="A268" i="3"/>
  <c r="R267" i="3"/>
  <c r="L267" i="3"/>
  <c r="I267" i="3"/>
  <c r="A267" i="3"/>
  <c r="R266" i="3"/>
  <c r="L266" i="3"/>
  <c r="I266" i="3"/>
  <c r="A266" i="3"/>
  <c r="R265" i="3"/>
  <c r="L265" i="3"/>
  <c r="I265" i="3"/>
  <c r="A265" i="3"/>
  <c r="R264" i="3"/>
  <c r="L264" i="3"/>
  <c r="I264" i="3"/>
  <c r="A264" i="3"/>
  <c r="R263" i="3"/>
  <c r="L263" i="3"/>
  <c r="I263" i="3"/>
  <c r="A263" i="3"/>
  <c r="R262" i="3"/>
  <c r="L262" i="3"/>
  <c r="I262" i="3"/>
  <c r="A262" i="3"/>
  <c r="R261" i="3"/>
  <c r="L261" i="3"/>
  <c r="I261" i="3"/>
  <c r="A261" i="3"/>
  <c r="R260" i="3"/>
  <c r="L260" i="3"/>
  <c r="I260" i="3"/>
  <c r="A260" i="3"/>
  <c r="R259" i="3"/>
  <c r="L259" i="3"/>
  <c r="I259" i="3"/>
  <c r="A259" i="3"/>
  <c r="R258" i="3"/>
  <c r="L258" i="3"/>
  <c r="I258" i="3"/>
  <c r="A258" i="3"/>
  <c r="R257" i="3"/>
  <c r="L257" i="3"/>
  <c r="I257" i="3"/>
  <c r="A257" i="3"/>
  <c r="R256" i="3"/>
  <c r="L256" i="3"/>
  <c r="I256" i="3"/>
  <c r="A256" i="3"/>
  <c r="R255" i="3"/>
  <c r="L255" i="3"/>
  <c r="I255" i="3"/>
  <c r="A255" i="3"/>
  <c r="R254" i="3"/>
  <c r="L254" i="3"/>
  <c r="I254" i="3"/>
  <c r="A254" i="3"/>
  <c r="R253" i="3"/>
  <c r="L253" i="3"/>
  <c r="I253" i="3"/>
  <c r="A253" i="3"/>
  <c r="R252" i="3"/>
  <c r="L252" i="3"/>
  <c r="I252" i="3"/>
  <c r="A252" i="3"/>
  <c r="R251" i="3"/>
  <c r="L251" i="3"/>
  <c r="I251" i="3"/>
  <c r="A251" i="3"/>
  <c r="R250" i="3"/>
  <c r="L250" i="3"/>
  <c r="I250" i="3"/>
  <c r="A250" i="3"/>
  <c r="R249" i="3"/>
  <c r="L249" i="3"/>
  <c r="I249" i="3"/>
  <c r="A249" i="3"/>
  <c r="R248" i="3"/>
  <c r="L248" i="3"/>
  <c r="I248" i="3"/>
  <c r="A248" i="3"/>
  <c r="R247" i="3"/>
  <c r="L247" i="3"/>
  <c r="I247" i="3"/>
  <c r="A247" i="3"/>
  <c r="R246" i="3"/>
  <c r="L246" i="3"/>
  <c r="I246" i="3"/>
  <c r="A246" i="3"/>
  <c r="R245" i="3"/>
  <c r="L245" i="3"/>
  <c r="I245" i="3"/>
  <c r="A245" i="3"/>
  <c r="R244" i="3"/>
  <c r="L244" i="3"/>
  <c r="I244" i="3"/>
  <c r="A244" i="3"/>
  <c r="R243" i="3"/>
  <c r="L243" i="3"/>
  <c r="I243" i="3"/>
  <c r="A243" i="3"/>
  <c r="R242" i="3"/>
  <c r="L242" i="3"/>
  <c r="I242" i="3"/>
  <c r="A242" i="3"/>
  <c r="R241" i="3"/>
  <c r="L241" i="3"/>
  <c r="I241" i="3"/>
  <c r="A241" i="3"/>
  <c r="R240" i="3"/>
  <c r="L240" i="3"/>
  <c r="I240" i="3"/>
  <c r="A240" i="3"/>
  <c r="R239" i="3"/>
  <c r="L239" i="3"/>
  <c r="I239" i="3"/>
  <c r="A239" i="3"/>
  <c r="R238" i="3"/>
  <c r="L238" i="3"/>
  <c r="I238" i="3"/>
  <c r="A238" i="3"/>
  <c r="R237" i="3"/>
  <c r="L237" i="3"/>
  <c r="I237" i="3"/>
  <c r="A237" i="3"/>
  <c r="R236" i="3"/>
  <c r="L236" i="3"/>
  <c r="I236" i="3"/>
  <c r="A236" i="3"/>
  <c r="R235" i="3"/>
  <c r="L235" i="3"/>
  <c r="I235" i="3"/>
  <c r="A235" i="3"/>
  <c r="R234" i="3"/>
  <c r="L234" i="3"/>
  <c r="I234" i="3"/>
  <c r="A234" i="3"/>
  <c r="R233" i="3"/>
  <c r="L233" i="3"/>
  <c r="I233" i="3"/>
  <c r="A233" i="3"/>
  <c r="R232" i="3"/>
  <c r="L232" i="3"/>
  <c r="I232" i="3"/>
  <c r="A232" i="3"/>
  <c r="R231" i="3"/>
  <c r="L231" i="3"/>
  <c r="I231" i="3"/>
  <c r="A231" i="3"/>
  <c r="R230" i="3"/>
  <c r="L230" i="3"/>
  <c r="I230" i="3"/>
  <c r="A230" i="3"/>
  <c r="R229" i="3"/>
  <c r="L229" i="3"/>
  <c r="I229" i="3"/>
  <c r="A229" i="3"/>
  <c r="R228" i="3"/>
  <c r="L228" i="3"/>
  <c r="I228" i="3"/>
  <c r="A228" i="3"/>
  <c r="R227" i="3"/>
  <c r="L227" i="3"/>
  <c r="I227" i="3"/>
  <c r="A227" i="3"/>
  <c r="R226" i="3"/>
  <c r="L226" i="3"/>
  <c r="I226" i="3"/>
  <c r="A226" i="3"/>
  <c r="R225" i="3"/>
  <c r="L225" i="3"/>
  <c r="I225" i="3"/>
  <c r="A225" i="3"/>
  <c r="R224" i="3"/>
  <c r="L224" i="3"/>
  <c r="I224" i="3"/>
  <c r="A224" i="3"/>
  <c r="R223" i="3"/>
  <c r="L223" i="3"/>
  <c r="I223" i="3"/>
  <c r="A223" i="3"/>
  <c r="R222" i="3"/>
  <c r="L222" i="3"/>
  <c r="I222" i="3"/>
  <c r="A222" i="3"/>
  <c r="R221" i="3"/>
  <c r="L221" i="3"/>
  <c r="I221" i="3"/>
  <c r="A221" i="3"/>
  <c r="R220" i="3"/>
  <c r="L220" i="3"/>
  <c r="I220" i="3"/>
  <c r="A220" i="3"/>
  <c r="R219" i="3"/>
  <c r="L219" i="3"/>
  <c r="I219" i="3"/>
  <c r="A219" i="3"/>
  <c r="R218" i="3"/>
  <c r="L218" i="3"/>
  <c r="I218" i="3"/>
  <c r="A218" i="3"/>
  <c r="R217" i="3"/>
  <c r="L217" i="3"/>
  <c r="I217" i="3"/>
  <c r="A217" i="3"/>
  <c r="R216" i="3"/>
  <c r="L216" i="3"/>
  <c r="I216" i="3"/>
  <c r="A216" i="3"/>
  <c r="AF215" i="3"/>
  <c r="AG215" i="3" s="1"/>
  <c r="R215" i="3"/>
  <c r="L215" i="3"/>
  <c r="I215" i="3"/>
  <c r="A215" i="3"/>
  <c r="AF214" i="3"/>
  <c r="AG214" i="3" s="1"/>
  <c r="R214" i="3"/>
  <c r="L214" i="3"/>
  <c r="I214" i="3"/>
  <c r="A214" i="3"/>
  <c r="R213" i="3"/>
  <c r="L213" i="3"/>
  <c r="I213" i="3"/>
  <c r="A213" i="3"/>
  <c r="R212" i="3"/>
  <c r="L212" i="3"/>
  <c r="I212" i="3"/>
  <c r="A212" i="3"/>
  <c r="R211" i="3"/>
  <c r="L211" i="3"/>
  <c r="I211" i="3"/>
  <c r="A211" i="3"/>
  <c r="R210" i="3"/>
  <c r="L210" i="3"/>
  <c r="I210" i="3"/>
  <c r="A210" i="3"/>
  <c r="R209" i="3"/>
  <c r="L209" i="3"/>
  <c r="I209" i="3"/>
  <c r="A209" i="3"/>
  <c r="R208" i="3"/>
  <c r="L208" i="3"/>
  <c r="I208" i="3"/>
  <c r="A208" i="3"/>
  <c r="R207" i="3"/>
  <c r="L207" i="3"/>
  <c r="I207" i="3"/>
  <c r="A207" i="3"/>
  <c r="R206" i="3"/>
  <c r="L206" i="3"/>
  <c r="I206" i="3"/>
  <c r="A206" i="3"/>
  <c r="R205" i="3"/>
  <c r="L205" i="3"/>
  <c r="I205" i="3"/>
  <c r="A205" i="3"/>
  <c r="R204" i="3"/>
  <c r="L204" i="3"/>
  <c r="I204" i="3"/>
  <c r="A204" i="3"/>
  <c r="R203" i="3"/>
  <c r="L203" i="3"/>
  <c r="I203" i="3"/>
  <c r="A203" i="3"/>
  <c r="R202" i="3"/>
  <c r="L202" i="3"/>
  <c r="I202" i="3"/>
  <c r="A202" i="3"/>
  <c r="R201" i="3"/>
  <c r="L201" i="3"/>
  <c r="I201" i="3"/>
  <c r="A201" i="3"/>
  <c r="R200" i="3"/>
  <c r="L200" i="3"/>
  <c r="I200" i="3"/>
  <c r="A200" i="3"/>
  <c r="R199" i="3"/>
  <c r="L199" i="3"/>
  <c r="I199" i="3"/>
  <c r="A199" i="3"/>
  <c r="R198" i="3"/>
  <c r="L198" i="3"/>
  <c r="I198" i="3"/>
  <c r="A198" i="3"/>
  <c r="R197" i="3"/>
  <c r="L197" i="3"/>
  <c r="I197" i="3"/>
  <c r="A197" i="3"/>
  <c r="R196" i="3"/>
  <c r="L196" i="3"/>
  <c r="I196" i="3"/>
  <c r="A196" i="3"/>
  <c r="R195" i="3"/>
  <c r="L195" i="3"/>
  <c r="I195" i="3"/>
  <c r="A195" i="3"/>
  <c r="R194" i="3"/>
  <c r="L194" i="3"/>
  <c r="I194" i="3"/>
  <c r="A194" i="3"/>
  <c r="R193" i="3"/>
  <c r="L193" i="3"/>
  <c r="I193" i="3"/>
  <c r="A193" i="3"/>
  <c r="R192" i="3"/>
  <c r="L192" i="3"/>
  <c r="I192" i="3"/>
  <c r="A192" i="3"/>
  <c r="R191" i="3"/>
  <c r="L191" i="3"/>
  <c r="I191" i="3"/>
  <c r="A191" i="3"/>
  <c r="R190" i="3"/>
  <c r="L190" i="3"/>
  <c r="I190" i="3"/>
  <c r="A190" i="3"/>
  <c r="R189" i="3"/>
  <c r="L189" i="3"/>
  <c r="I189" i="3"/>
  <c r="A189" i="3"/>
  <c r="R188" i="3"/>
  <c r="L188" i="3"/>
  <c r="I188" i="3"/>
  <c r="A188" i="3"/>
  <c r="R187" i="3"/>
  <c r="L187" i="3"/>
  <c r="I187" i="3"/>
  <c r="A187" i="3"/>
  <c r="R186" i="3"/>
  <c r="L186" i="3"/>
  <c r="I186" i="3"/>
  <c r="A186" i="3"/>
  <c r="R185" i="3"/>
  <c r="L185" i="3"/>
  <c r="I185" i="3"/>
  <c r="A185" i="3"/>
  <c r="R184" i="3"/>
  <c r="L184" i="3"/>
  <c r="I184" i="3"/>
  <c r="A184" i="3"/>
  <c r="R183" i="3"/>
  <c r="L183" i="3"/>
  <c r="I183" i="3"/>
  <c r="A183" i="3"/>
  <c r="AF182" i="3"/>
  <c r="AG182" i="3" s="1"/>
  <c r="R182" i="3"/>
  <c r="L182" i="3"/>
  <c r="I182" i="3"/>
  <c r="A182" i="3"/>
  <c r="R181" i="3"/>
  <c r="L181" i="3"/>
  <c r="I181" i="3"/>
  <c r="A181" i="3"/>
  <c r="R180" i="3"/>
  <c r="L180" i="3"/>
  <c r="I180" i="3"/>
  <c r="A180" i="3"/>
  <c r="AF179" i="3"/>
  <c r="AG179" i="3" s="1"/>
  <c r="R179" i="3"/>
  <c r="L179" i="3"/>
  <c r="I179" i="3"/>
  <c r="A179" i="3"/>
  <c r="R178" i="3"/>
  <c r="L178" i="3"/>
  <c r="I178" i="3"/>
  <c r="A178" i="3"/>
  <c r="R177" i="3"/>
  <c r="L177" i="3"/>
  <c r="I177" i="3"/>
  <c r="A177" i="3"/>
  <c r="R176" i="3"/>
  <c r="L176" i="3"/>
  <c r="I176" i="3"/>
  <c r="A176" i="3"/>
  <c r="AF175" i="3"/>
  <c r="AG175" i="3" s="1"/>
  <c r="R175" i="3"/>
  <c r="L175" i="3"/>
  <c r="I175" i="3"/>
  <c r="A175" i="3"/>
  <c r="R174" i="3"/>
  <c r="L174" i="3"/>
  <c r="I174" i="3"/>
  <c r="A174" i="3"/>
  <c r="R173" i="3"/>
  <c r="L173" i="3"/>
  <c r="I173" i="3"/>
  <c r="A173" i="3"/>
  <c r="R172" i="3"/>
  <c r="L172" i="3"/>
  <c r="I172" i="3"/>
  <c r="A172" i="3"/>
  <c r="AF171" i="3"/>
  <c r="AG171" i="3" s="1"/>
  <c r="R171" i="3"/>
  <c r="L171" i="3"/>
  <c r="I171" i="3"/>
  <c r="R170" i="3"/>
  <c r="L170" i="3"/>
  <c r="I170" i="3"/>
  <c r="R169" i="3"/>
  <c r="L169" i="3"/>
  <c r="I169" i="3"/>
  <c r="R168" i="3"/>
  <c r="L168" i="3"/>
  <c r="I168" i="3"/>
  <c r="R167" i="3"/>
  <c r="L167" i="3"/>
  <c r="I167" i="3"/>
  <c r="R166" i="3"/>
  <c r="L166" i="3"/>
  <c r="I166" i="3"/>
  <c r="R165" i="3"/>
  <c r="L165" i="3"/>
  <c r="I165" i="3"/>
  <c r="R164" i="3"/>
  <c r="L164" i="3"/>
  <c r="I164" i="3"/>
  <c r="R163" i="3"/>
  <c r="L163" i="3"/>
  <c r="I163" i="3"/>
  <c r="R162" i="3"/>
  <c r="L162" i="3"/>
  <c r="I162" i="3"/>
  <c r="R161" i="3"/>
  <c r="L161" i="3"/>
  <c r="I161" i="3"/>
  <c r="R160" i="3"/>
  <c r="L160" i="3"/>
  <c r="I160" i="3"/>
  <c r="R159" i="3"/>
  <c r="L159" i="3"/>
  <c r="I159" i="3"/>
  <c r="R158" i="3"/>
  <c r="L158" i="3"/>
  <c r="I158" i="3"/>
  <c r="R157" i="3"/>
  <c r="L157" i="3"/>
  <c r="I157" i="3"/>
  <c r="R156" i="3"/>
  <c r="L156" i="3"/>
  <c r="I156" i="3"/>
  <c r="R155" i="3"/>
  <c r="L155" i="3"/>
  <c r="I155" i="3"/>
  <c r="R154" i="3"/>
  <c r="L154" i="3"/>
  <c r="I154" i="3"/>
  <c r="R153" i="3"/>
  <c r="L153" i="3"/>
  <c r="I153" i="3"/>
  <c r="R152" i="3"/>
  <c r="L152" i="3"/>
  <c r="I152" i="3"/>
  <c r="R151" i="3"/>
  <c r="L151" i="3"/>
  <c r="I151" i="3"/>
  <c r="R150" i="3"/>
  <c r="L150" i="3"/>
  <c r="I150" i="3"/>
  <c r="R149" i="3"/>
  <c r="L149" i="3"/>
  <c r="I149" i="3"/>
  <c r="R148" i="3"/>
  <c r="L148" i="3"/>
  <c r="I148" i="3"/>
  <c r="R147" i="3"/>
  <c r="L147" i="3"/>
  <c r="I147" i="3"/>
  <c r="R146" i="3"/>
  <c r="L146" i="3"/>
  <c r="I146" i="3"/>
  <c r="R145" i="3"/>
  <c r="L145" i="3"/>
  <c r="I145" i="3"/>
  <c r="R144" i="3"/>
  <c r="L144" i="3"/>
  <c r="I144" i="3"/>
  <c r="R143" i="3"/>
  <c r="L143" i="3"/>
  <c r="I143" i="3"/>
  <c r="R142" i="3"/>
  <c r="L142" i="3"/>
  <c r="I142" i="3"/>
  <c r="R141" i="3"/>
  <c r="L141" i="3"/>
  <c r="I141" i="3"/>
  <c r="R140" i="3"/>
  <c r="L140" i="3"/>
  <c r="I140" i="3"/>
  <c r="R139" i="3"/>
  <c r="L139" i="3"/>
  <c r="I139" i="3"/>
  <c r="R138" i="3"/>
  <c r="L138" i="3"/>
  <c r="I138" i="3"/>
  <c r="R137" i="3"/>
  <c r="L137" i="3"/>
  <c r="I137" i="3"/>
  <c r="R136" i="3"/>
  <c r="L136" i="3"/>
  <c r="I136" i="3"/>
  <c r="R135" i="3"/>
  <c r="L135" i="3"/>
  <c r="I135" i="3"/>
  <c r="R134" i="3"/>
  <c r="L134" i="3"/>
  <c r="I134" i="3"/>
  <c r="R133" i="3"/>
  <c r="L133" i="3"/>
  <c r="I133" i="3"/>
  <c r="R132" i="3"/>
  <c r="L132" i="3"/>
  <c r="I132" i="3"/>
  <c r="R131" i="3"/>
  <c r="L131" i="3"/>
  <c r="I131" i="3"/>
  <c r="R130" i="3"/>
  <c r="L130" i="3"/>
  <c r="I130" i="3"/>
  <c r="R129" i="3"/>
  <c r="L129" i="3"/>
  <c r="I129" i="3"/>
  <c r="R128" i="3"/>
  <c r="L128" i="3"/>
  <c r="I128" i="3"/>
  <c r="R127" i="3"/>
  <c r="L127" i="3"/>
  <c r="I127" i="3"/>
  <c r="R126" i="3"/>
  <c r="L126" i="3"/>
  <c r="I126" i="3"/>
  <c r="R125" i="3"/>
  <c r="L125" i="3"/>
  <c r="I125" i="3"/>
  <c r="R124" i="3"/>
  <c r="L124" i="3"/>
  <c r="I124" i="3"/>
  <c r="R123" i="3"/>
  <c r="L123" i="3"/>
  <c r="I123" i="3"/>
  <c r="R122" i="3"/>
  <c r="L122" i="3"/>
  <c r="I122" i="3"/>
  <c r="R121" i="3"/>
  <c r="L121" i="3"/>
  <c r="I121" i="3"/>
  <c r="R120" i="3"/>
  <c r="L120" i="3"/>
  <c r="I120" i="3"/>
  <c r="R119" i="3"/>
  <c r="L119" i="3"/>
  <c r="I119" i="3"/>
  <c r="R118" i="3"/>
  <c r="L118" i="3"/>
  <c r="I118" i="3"/>
  <c r="R117" i="3"/>
  <c r="L117" i="3"/>
  <c r="I117" i="3"/>
  <c r="R116" i="3"/>
  <c r="L116" i="3"/>
  <c r="I116" i="3"/>
  <c r="R115" i="3"/>
  <c r="L115" i="3"/>
  <c r="I115" i="3"/>
  <c r="R114" i="3"/>
  <c r="L114" i="3"/>
  <c r="I114" i="3"/>
  <c r="R113" i="3"/>
  <c r="L113" i="3"/>
  <c r="I113" i="3"/>
  <c r="R112" i="3"/>
  <c r="L112" i="3"/>
  <c r="I112" i="3"/>
  <c r="R111" i="3"/>
  <c r="L111" i="3"/>
  <c r="I111" i="3"/>
  <c r="R110" i="3"/>
  <c r="L110" i="3"/>
  <c r="I110" i="3"/>
  <c r="R109" i="3"/>
  <c r="L109" i="3"/>
  <c r="I109" i="3"/>
  <c r="R108" i="3"/>
  <c r="L108" i="3"/>
  <c r="I108" i="3"/>
  <c r="AF107" i="3"/>
  <c r="AG107" i="3" s="1"/>
  <c r="R107" i="3"/>
  <c r="L107" i="3"/>
  <c r="I107" i="3"/>
  <c r="R106" i="3"/>
  <c r="L106" i="3"/>
  <c r="I106" i="3"/>
  <c r="R105" i="3"/>
  <c r="L105" i="3"/>
  <c r="I105" i="3"/>
  <c r="R104" i="3"/>
  <c r="L104" i="3"/>
  <c r="I104" i="3"/>
  <c r="R103" i="3"/>
  <c r="L103" i="3"/>
  <c r="I103" i="3"/>
  <c r="R102" i="3"/>
  <c r="L102" i="3"/>
  <c r="I102" i="3"/>
  <c r="R101" i="3"/>
  <c r="L101" i="3"/>
  <c r="I101" i="3"/>
  <c r="R100" i="3"/>
  <c r="L100" i="3"/>
  <c r="I100" i="3"/>
  <c r="R99" i="3"/>
  <c r="L99" i="3"/>
  <c r="I99" i="3"/>
  <c r="R98" i="3"/>
  <c r="L98" i="3"/>
  <c r="I98" i="3"/>
  <c r="R97" i="3"/>
  <c r="L97" i="3"/>
  <c r="I97" i="3"/>
  <c r="R96" i="3"/>
  <c r="L96" i="3"/>
  <c r="I96" i="3"/>
  <c r="R95" i="3"/>
  <c r="L95" i="3"/>
  <c r="I95" i="3"/>
  <c r="R94" i="3"/>
  <c r="L94" i="3"/>
  <c r="I94" i="3"/>
  <c r="AF93" i="3"/>
  <c r="AG93" i="3" s="1"/>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AF47" i="3"/>
  <c r="AG47" i="3" s="1"/>
  <c r="R47" i="3"/>
  <c r="R46" i="3"/>
  <c r="L46" i="3"/>
  <c r="R45" i="3"/>
  <c r="L45" i="3"/>
  <c r="R44" i="3"/>
  <c r="L44" i="3"/>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AB7" i="3"/>
  <c r="AF314" i="3" l="1"/>
  <c r="AG314" i="3" s="1"/>
  <c r="AF142" i="3"/>
  <c r="AG142" i="3" s="1"/>
  <c r="AF158" i="3"/>
  <c r="AG158" i="3" s="1"/>
  <c r="AF177" i="3"/>
  <c r="AG177" i="3" s="1"/>
  <c r="AF181" i="3"/>
  <c r="AG181" i="3" s="1"/>
  <c r="AF185" i="3"/>
  <c r="AG185" i="3" s="1"/>
  <c r="AF189" i="3"/>
  <c r="AG189" i="3" s="1"/>
  <c r="AF209" i="3"/>
  <c r="AG209" i="3" s="1"/>
  <c r="AF309" i="3"/>
  <c r="AG309" i="3" s="1"/>
  <c r="AF313" i="3"/>
  <c r="AG313" i="3" s="1"/>
  <c r="AF329" i="3"/>
  <c r="AG329" i="3" s="1"/>
  <c r="AF210" i="3"/>
  <c r="AG210" i="3" s="1"/>
  <c r="AF275" i="3"/>
  <c r="AG275" i="3" s="1"/>
  <c r="AF25" i="3"/>
  <c r="AG25" i="3" s="1"/>
  <c r="AF54" i="3"/>
  <c r="AG54" i="3" s="1"/>
  <c r="AF57" i="3"/>
  <c r="AG57" i="3" s="1"/>
  <c r="AF86" i="3"/>
  <c r="AG86" i="3" s="1"/>
  <c r="AF110" i="3"/>
  <c r="AG110" i="3" s="1"/>
  <c r="AF184" i="3"/>
  <c r="AG184" i="3" s="1"/>
  <c r="AF200" i="3"/>
  <c r="AG200" i="3" s="1"/>
  <c r="AF204" i="3"/>
  <c r="AG204" i="3" s="1"/>
  <c r="AF288" i="3"/>
  <c r="AG288" i="3" s="1"/>
  <c r="AF149" i="3"/>
  <c r="AG149" i="3" s="1"/>
  <c r="AF155" i="3"/>
  <c r="AG155" i="3" s="1"/>
  <c r="AB167" i="3"/>
  <c r="AC167" i="3" s="1"/>
  <c r="AB317" i="3"/>
  <c r="AC317" i="3" s="1"/>
  <c r="AF91" i="3"/>
  <c r="AG91" i="3" s="1"/>
  <c r="AB160" i="3"/>
  <c r="AC160" i="3" s="1"/>
  <c r="AF167" i="3"/>
  <c r="AG167" i="3" s="1"/>
  <c r="AF187" i="3"/>
  <c r="AG187" i="3" s="1"/>
  <c r="AF203" i="3"/>
  <c r="AG203" i="3" s="1"/>
  <c r="AF334" i="3"/>
  <c r="AG334" i="3" s="1"/>
  <c r="AB99" i="3"/>
  <c r="AC99" i="3" s="1"/>
  <c r="AF151" i="3"/>
  <c r="AG151" i="3" s="1"/>
  <c r="AB165" i="3"/>
  <c r="AC165" i="3" s="1"/>
  <c r="AF166" i="3"/>
  <c r="AG166" i="3" s="1"/>
  <c r="AF274" i="3"/>
  <c r="AG274" i="3" s="1"/>
  <c r="AB22" i="3"/>
  <c r="AC22" i="3" s="1"/>
  <c r="L22" i="3" s="1"/>
  <c r="AF41" i="3"/>
  <c r="AG41" i="3" s="1"/>
  <c r="AF66" i="3"/>
  <c r="AG66" i="3" s="1"/>
  <c r="AF69" i="3"/>
  <c r="AG69" i="3" s="1"/>
  <c r="AF71" i="3"/>
  <c r="AG71" i="3" s="1"/>
  <c r="AF126" i="3"/>
  <c r="AG126" i="3" s="1"/>
  <c r="AF130" i="3"/>
  <c r="AG130" i="3" s="1"/>
  <c r="AB147" i="3"/>
  <c r="AC147" i="3" s="1"/>
  <c r="AF154" i="3"/>
  <c r="AG154" i="3" s="1"/>
  <c r="AB157" i="3"/>
  <c r="AC157" i="3" s="1"/>
  <c r="AF162" i="3"/>
  <c r="AG162" i="3" s="1"/>
  <c r="AF190" i="3"/>
  <c r="AG190" i="3" s="1"/>
  <c r="AF197" i="3"/>
  <c r="AG197" i="3" s="1"/>
  <c r="AF229" i="3"/>
  <c r="AG229" i="3" s="1"/>
  <c r="AF237" i="3"/>
  <c r="AG237" i="3" s="1"/>
  <c r="AF245" i="3"/>
  <c r="AG245" i="3" s="1"/>
  <c r="AF253" i="3"/>
  <c r="AG253" i="3" s="1"/>
  <c r="AF284" i="3"/>
  <c r="AG284" i="3" s="1"/>
  <c r="AF308" i="3"/>
  <c r="AG308" i="3" s="1"/>
  <c r="AF312" i="3"/>
  <c r="AG312" i="3" s="1"/>
  <c r="AF316" i="3"/>
  <c r="AG316" i="3" s="1"/>
  <c r="AF328" i="3"/>
  <c r="AG328" i="3" s="1"/>
  <c r="AF348" i="3"/>
  <c r="AG348" i="3" s="1"/>
  <c r="AF352" i="3"/>
  <c r="AG352" i="3" s="1"/>
  <c r="AF356" i="3"/>
  <c r="AG356" i="3" s="1"/>
  <c r="AF360" i="3"/>
  <c r="AG360" i="3" s="1"/>
  <c r="AF364" i="3"/>
  <c r="AG364" i="3" s="1"/>
  <c r="AF368" i="3"/>
  <c r="AG368" i="3" s="1"/>
  <c r="AF372" i="3"/>
  <c r="AG372" i="3" s="1"/>
  <c r="AF31" i="3"/>
  <c r="AG31" i="3" s="1"/>
  <c r="AF39" i="3"/>
  <c r="AG39" i="3" s="1"/>
  <c r="AB43" i="3"/>
  <c r="AC43" i="3" s="1"/>
  <c r="AF46" i="3"/>
  <c r="AG46" i="3" s="1"/>
  <c r="AF74" i="3"/>
  <c r="AG74" i="3" s="1"/>
  <c r="AF78" i="3"/>
  <c r="AG78" i="3" s="1"/>
  <c r="AF97" i="3"/>
  <c r="AG97" i="3" s="1"/>
  <c r="AF99" i="3"/>
  <c r="AG99" i="3" s="1"/>
  <c r="AF105" i="3"/>
  <c r="AG105" i="3" s="1"/>
  <c r="AB111" i="3"/>
  <c r="AC111" i="3" s="1"/>
  <c r="AF114" i="3"/>
  <c r="AG114" i="3" s="1"/>
  <c r="AF122" i="3"/>
  <c r="AG122" i="3" s="1"/>
  <c r="AB128" i="3"/>
  <c r="AC128" i="3" s="1"/>
  <c r="AF135" i="3"/>
  <c r="AG135" i="3" s="1"/>
  <c r="AF143" i="3"/>
  <c r="AG143" i="3" s="1"/>
  <c r="AF157" i="3"/>
  <c r="AG157" i="3" s="1"/>
  <c r="AF163" i="3"/>
  <c r="AG163" i="3" s="1"/>
  <c r="AF172" i="3"/>
  <c r="AG172" i="3" s="1"/>
  <c r="AF174" i="3"/>
  <c r="AG174" i="3" s="1"/>
  <c r="AF178" i="3"/>
  <c r="AG178" i="3" s="1"/>
  <c r="AF198" i="3"/>
  <c r="AG198" i="3" s="1"/>
  <c r="AF211" i="3"/>
  <c r="AG211" i="3" s="1"/>
  <c r="AF212" i="3"/>
  <c r="AG212" i="3" s="1"/>
  <c r="AF213" i="3"/>
  <c r="AG213" i="3" s="1"/>
  <c r="AF230" i="3"/>
  <c r="AG230" i="3" s="1"/>
  <c r="AF238" i="3"/>
  <c r="AG238" i="3" s="1"/>
  <c r="AF246" i="3"/>
  <c r="AG246" i="3" s="1"/>
  <c r="AF254" i="3"/>
  <c r="AG254" i="3" s="1"/>
  <c r="AF255" i="3"/>
  <c r="AG255" i="3" s="1"/>
  <c r="AF256" i="3"/>
  <c r="AG256" i="3" s="1"/>
  <c r="AF257" i="3"/>
  <c r="AG257" i="3" s="1"/>
  <c r="AF258" i="3"/>
  <c r="AG258" i="3" s="1"/>
  <c r="AF272" i="3"/>
  <c r="AG272" i="3" s="1"/>
  <c r="AF296" i="3"/>
  <c r="AG296" i="3" s="1"/>
  <c r="AF297" i="3"/>
  <c r="AG297" i="3" s="1"/>
  <c r="AF298" i="3"/>
  <c r="AG298" i="3" s="1"/>
  <c r="AF299" i="3"/>
  <c r="AG299" i="3" s="1"/>
  <c r="AF300" i="3"/>
  <c r="AG300" i="3" s="1"/>
  <c r="AB38" i="3"/>
  <c r="AC38" i="3" s="1"/>
  <c r="AB289" i="3"/>
  <c r="AC289" i="3" s="1"/>
  <c r="AF49" i="3"/>
  <c r="AG49" i="3" s="1"/>
  <c r="AF50" i="3"/>
  <c r="AG50" i="3" s="1"/>
  <c r="AF51" i="3"/>
  <c r="AG51" i="3" s="1"/>
  <c r="AF61" i="3"/>
  <c r="AG61" i="3" s="1"/>
  <c r="AF63" i="3"/>
  <c r="AG63" i="3" s="1"/>
  <c r="AF90" i="3"/>
  <c r="AG90" i="3" s="1"/>
  <c r="AF100" i="3"/>
  <c r="AG100" i="3" s="1"/>
  <c r="AF104" i="3"/>
  <c r="AG104" i="3" s="1"/>
  <c r="AF119" i="3"/>
  <c r="AG119" i="3" s="1"/>
  <c r="AF121" i="3"/>
  <c r="AG121" i="3" s="1"/>
  <c r="AF134" i="3"/>
  <c r="AG134" i="3" s="1"/>
  <c r="AF139" i="3"/>
  <c r="AG139" i="3" s="1"/>
  <c r="AF180" i="3"/>
  <c r="AG180" i="3" s="1"/>
  <c r="AF192" i="3"/>
  <c r="AG192" i="3" s="1"/>
  <c r="AF193" i="3"/>
  <c r="AG193" i="3" s="1"/>
  <c r="AF194" i="3"/>
  <c r="AG194" i="3" s="1"/>
  <c r="AF201" i="3"/>
  <c r="AG201" i="3" s="1"/>
  <c r="AF207" i="3"/>
  <c r="AG207" i="3" s="1"/>
  <c r="AB223" i="3"/>
  <c r="AC223" i="3" s="1"/>
  <c r="AB231" i="3"/>
  <c r="AC231" i="3" s="1"/>
  <c r="AB239" i="3"/>
  <c r="AC239" i="3" s="1"/>
  <c r="AB247" i="3"/>
  <c r="AC247" i="3" s="1"/>
  <c r="AF270" i="3"/>
  <c r="AG270" i="3" s="1"/>
  <c r="AB301" i="3"/>
  <c r="AC301" i="3" s="1"/>
  <c r="AF302" i="3"/>
  <c r="AG302" i="3" s="1"/>
  <c r="AF304" i="3"/>
  <c r="AG304" i="3" s="1"/>
  <c r="AF306" i="3"/>
  <c r="AG306" i="3" s="1"/>
  <c r="AF320" i="3"/>
  <c r="AG320" i="3" s="1"/>
  <c r="AF332" i="3"/>
  <c r="AG332" i="3" s="1"/>
  <c r="AF336" i="3"/>
  <c r="AG336" i="3" s="1"/>
  <c r="AF350" i="3"/>
  <c r="AG350" i="3" s="1"/>
  <c r="AB353" i="3"/>
  <c r="AC353" i="3" s="1"/>
  <c r="AF62" i="3"/>
  <c r="AG62" i="3" s="1"/>
  <c r="AB218" i="3"/>
  <c r="AC218" i="3" s="1"/>
  <c r="AB250" i="3"/>
  <c r="AC250" i="3" s="1"/>
  <c r="AB284" i="3"/>
  <c r="AC284" i="3" s="1"/>
  <c r="AB184" i="3"/>
  <c r="AC184" i="3" s="1"/>
  <c r="AB204" i="3"/>
  <c r="AC204" i="3" s="1"/>
  <c r="AB226" i="3"/>
  <c r="AC226" i="3" s="1"/>
  <c r="AB234" i="3"/>
  <c r="AC234" i="3" s="1"/>
  <c r="AB242" i="3"/>
  <c r="AC242" i="3" s="1"/>
  <c r="AF23" i="3"/>
  <c r="AG23" i="3" s="1"/>
  <c r="R23" i="3" s="1"/>
  <c r="AB27" i="3"/>
  <c r="AC27" i="3" s="1"/>
  <c r="AF48" i="3"/>
  <c r="AG48" i="3" s="1"/>
  <c r="AF82" i="3"/>
  <c r="AG82" i="3" s="1"/>
  <c r="AF83" i="3"/>
  <c r="AG83" i="3" s="1"/>
  <c r="AF123" i="3"/>
  <c r="AG123" i="3" s="1"/>
  <c r="AF133" i="3"/>
  <c r="AG133" i="3" s="1"/>
  <c r="AB269" i="3"/>
  <c r="AC269" i="3" s="1"/>
  <c r="AF291" i="3"/>
  <c r="AG291" i="3" s="1"/>
  <c r="AF318" i="3"/>
  <c r="AG318" i="3" s="1"/>
  <c r="AF322" i="3"/>
  <c r="AG322" i="3" s="1"/>
  <c r="AB338" i="3"/>
  <c r="AC338" i="3" s="1"/>
  <c r="AB348" i="3"/>
  <c r="AC348" i="3" s="1"/>
  <c r="AB380" i="3"/>
  <c r="AC380" i="3" s="1"/>
  <c r="AB384" i="3"/>
  <c r="AC384" i="3" s="1"/>
  <c r="AB388" i="3"/>
  <c r="AC388" i="3" s="1"/>
  <c r="AB30" i="3"/>
  <c r="AC30" i="3" s="1"/>
  <c r="AB35" i="3"/>
  <c r="AC35" i="3" s="1"/>
  <c r="AB53" i="3"/>
  <c r="AC53" i="3" s="1"/>
  <c r="AB76" i="3"/>
  <c r="AC76" i="3" s="1"/>
  <c r="AB77" i="3"/>
  <c r="AC77" i="3" s="1"/>
  <c r="AB79" i="3"/>
  <c r="AC79" i="3" s="1"/>
  <c r="AB80" i="3"/>
  <c r="AC80" i="3" s="1"/>
  <c r="AB81" i="3"/>
  <c r="AC81" i="3" s="1"/>
  <c r="AF87" i="3"/>
  <c r="AG87" i="3" s="1"/>
  <c r="AB106" i="3"/>
  <c r="AC106" i="3" s="1"/>
  <c r="AF118" i="3"/>
  <c r="AG118" i="3" s="1"/>
  <c r="AB127" i="3"/>
  <c r="AC127" i="3" s="1"/>
  <c r="AF138" i="3"/>
  <c r="AG138" i="3" s="1"/>
  <c r="AF141" i="3"/>
  <c r="AG141" i="3" s="1"/>
  <c r="AF153" i="3"/>
  <c r="AG153" i="3" s="1"/>
  <c r="AF170" i="3"/>
  <c r="AG170" i="3" s="1"/>
  <c r="AF191" i="3"/>
  <c r="AG191" i="3" s="1"/>
  <c r="AF199" i="3"/>
  <c r="AG199" i="3" s="1"/>
  <c r="AF202" i="3"/>
  <c r="AG202" i="3" s="1"/>
  <c r="AF221" i="3"/>
  <c r="AG221" i="3" s="1"/>
  <c r="AF222" i="3"/>
  <c r="AG222" i="3" s="1"/>
  <c r="AB262" i="3"/>
  <c r="AC262" i="3" s="1"/>
  <c r="AF307" i="3"/>
  <c r="AG307" i="3" s="1"/>
  <c r="AB337" i="3"/>
  <c r="AC337" i="3" s="1"/>
  <c r="AB355" i="3"/>
  <c r="AC355" i="3" s="1"/>
  <c r="AB359" i="3"/>
  <c r="AC359" i="3" s="1"/>
  <c r="AB363" i="3"/>
  <c r="AC363" i="3" s="1"/>
  <c r="AB367" i="3"/>
  <c r="AC367" i="3" s="1"/>
  <c r="AB371" i="3"/>
  <c r="AC371" i="3" s="1"/>
  <c r="AB375" i="3"/>
  <c r="AC375" i="3" s="1"/>
  <c r="AB392" i="3"/>
  <c r="AC392" i="3" s="1"/>
  <c r="AB396" i="3"/>
  <c r="AC396" i="3" s="1"/>
  <c r="AF33" i="3"/>
  <c r="AG33" i="3" s="1"/>
  <c r="AF44" i="3"/>
  <c r="AG44" i="3" s="1"/>
  <c r="AF52" i="3"/>
  <c r="AG52" i="3" s="1"/>
  <c r="AB64" i="3"/>
  <c r="AC64" i="3" s="1"/>
  <c r="AF73" i="3"/>
  <c r="AG73" i="3" s="1"/>
  <c r="AF75" i="3"/>
  <c r="AG75" i="3" s="1"/>
  <c r="AF80" i="3"/>
  <c r="AG80" i="3" s="1"/>
  <c r="AF96" i="3"/>
  <c r="AG96" i="3" s="1"/>
  <c r="AF101" i="3"/>
  <c r="AG101" i="3" s="1"/>
  <c r="AB112" i="3"/>
  <c r="AC112" i="3" s="1"/>
  <c r="AF115" i="3"/>
  <c r="AG115" i="3" s="1"/>
  <c r="AF120" i="3"/>
  <c r="AG120" i="3" s="1"/>
  <c r="AB140" i="3"/>
  <c r="AC140" i="3" s="1"/>
  <c r="AB145" i="3"/>
  <c r="AC145" i="3" s="1"/>
  <c r="AF146" i="3"/>
  <c r="AG146" i="3" s="1"/>
  <c r="AF169" i="3"/>
  <c r="AG169" i="3" s="1"/>
  <c r="AB172" i="3"/>
  <c r="AC172" i="3" s="1"/>
  <c r="AF183" i="3"/>
  <c r="AG183" i="3" s="1"/>
  <c r="AF188" i="3"/>
  <c r="AG188" i="3" s="1"/>
  <c r="AF196" i="3"/>
  <c r="AG196" i="3" s="1"/>
  <c r="AF206" i="3"/>
  <c r="AG206" i="3" s="1"/>
  <c r="AB216" i="3"/>
  <c r="AC216" i="3" s="1"/>
  <c r="AB224" i="3"/>
  <c r="AC224" i="3" s="1"/>
  <c r="AB232" i="3"/>
  <c r="AC232" i="3" s="1"/>
  <c r="AB240" i="3"/>
  <c r="AC240" i="3" s="1"/>
  <c r="AB248" i="3"/>
  <c r="AC248" i="3" s="1"/>
  <c r="AB261" i="3"/>
  <c r="AC261" i="3" s="1"/>
  <c r="AF262" i="3"/>
  <c r="AG262" i="3" s="1"/>
  <c r="AF265" i="3"/>
  <c r="AG265" i="3" s="1"/>
  <c r="AF266" i="3"/>
  <c r="AG266" i="3" s="1"/>
  <c r="AF280" i="3"/>
  <c r="AG280" i="3" s="1"/>
  <c r="AF281" i="3"/>
  <c r="AG281" i="3" s="1"/>
  <c r="AF282" i="3"/>
  <c r="AG282" i="3" s="1"/>
  <c r="AF283" i="3"/>
  <c r="AG283" i="3" s="1"/>
  <c r="AB290" i="3"/>
  <c r="AC290" i="3" s="1"/>
  <c r="AB332" i="3"/>
  <c r="AC332" i="3" s="1"/>
  <c r="AF344" i="3"/>
  <c r="AG344" i="3" s="1"/>
  <c r="AF345" i="3"/>
  <c r="AG345" i="3" s="1"/>
  <c r="AF346" i="3"/>
  <c r="AG346" i="3" s="1"/>
  <c r="AF347" i="3"/>
  <c r="AG347" i="3" s="1"/>
  <c r="AB354" i="3"/>
  <c r="AC354" i="3" s="1"/>
  <c r="AF355" i="3"/>
  <c r="AG355" i="3" s="1"/>
  <c r="AF359" i="3"/>
  <c r="AG359" i="3" s="1"/>
  <c r="AF363" i="3"/>
  <c r="AG363" i="3" s="1"/>
  <c r="AF367" i="3"/>
  <c r="AG367" i="3" s="1"/>
  <c r="AF371" i="3"/>
  <c r="AG371" i="3" s="1"/>
  <c r="Z20" i="3"/>
  <c r="AB24" i="3"/>
  <c r="AC24" i="3" s="1"/>
  <c r="AB32" i="3"/>
  <c r="AC32" i="3" s="1"/>
  <c r="AB37" i="3"/>
  <c r="AC37" i="3" s="1"/>
  <c r="AB40" i="3"/>
  <c r="AC40" i="3" s="1"/>
  <c r="AB55" i="3"/>
  <c r="AC55" i="3" s="1"/>
  <c r="AB56" i="3"/>
  <c r="AC56" i="3" s="1"/>
  <c r="AB57" i="3"/>
  <c r="AC57" i="3" s="1"/>
  <c r="AF58" i="3"/>
  <c r="AG58" i="3" s="1"/>
  <c r="AF59" i="3"/>
  <c r="AG59" i="3" s="1"/>
  <c r="AB65" i="3"/>
  <c r="AC65" i="3" s="1"/>
  <c r="AB67" i="3"/>
  <c r="AC67" i="3" s="1"/>
  <c r="AB68" i="3"/>
  <c r="AC68" i="3" s="1"/>
  <c r="AF95" i="3"/>
  <c r="AG95" i="3" s="1"/>
  <c r="AB105" i="3"/>
  <c r="AC105" i="3" s="1"/>
  <c r="AB152" i="3"/>
  <c r="AC152" i="3" s="1"/>
  <c r="AB217" i="3"/>
  <c r="AC217" i="3" s="1"/>
  <c r="AB225" i="3"/>
  <c r="AC225" i="3" s="1"/>
  <c r="AF21" i="3"/>
  <c r="AG21" i="3" s="1"/>
  <c r="R21" i="3" s="1"/>
  <c r="AB23" i="3"/>
  <c r="AC23" i="3" s="1"/>
  <c r="L23" i="3" s="1"/>
  <c r="AB26" i="3"/>
  <c r="AC26" i="3" s="1"/>
  <c r="AF27" i="3"/>
  <c r="AG27" i="3" s="1"/>
  <c r="AB31" i="3"/>
  <c r="AC31" i="3" s="1"/>
  <c r="AB34" i="3"/>
  <c r="AC34" i="3" s="1"/>
  <c r="AF35" i="3"/>
  <c r="AG35" i="3" s="1"/>
  <c r="AB39" i="3"/>
  <c r="AC39" i="3" s="1"/>
  <c r="AB42" i="3"/>
  <c r="AC42" i="3" s="1"/>
  <c r="AF43" i="3"/>
  <c r="AG43" i="3" s="1"/>
  <c r="AB45" i="3"/>
  <c r="AC45" i="3" s="1"/>
  <c r="AB48" i="3"/>
  <c r="AC48" i="3" s="1"/>
  <c r="AF53" i="3"/>
  <c r="AG53" i="3" s="1"/>
  <c r="AF55" i="3"/>
  <c r="AG55" i="3" s="1"/>
  <c r="AF64" i="3"/>
  <c r="AG64" i="3" s="1"/>
  <c r="AF67" i="3"/>
  <c r="AG67" i="3" s="1"/>
  <c r="AB69" i="3"/>
  <c r="AC69" i="3" s="1"/>
  <c r="AF77" i="3"/>
  <c r="AG77" i="3" s="1"/>
  <c r="AF79" i="3"/>
  <c r="AG79" i="3" s="1"/>
  <c r="AF81" i="3"/>
  <c r="AG81" i="3" s="1"/>
  <c r="AF88" i="3"/>
  <c r="AG88" i="3" s="1"/>
  <c r="AB92" i="3"/>
  <c r="AC92" i="3" s="1"/>
  <c r="AB93" i="3"/>
  <c r="AC93" i="3" s="1"/>
  <c r="AF94" i="3"/>
  <c r="AG94" i="3" s="1"/>
  <c r="AB97" i="3"/>
  <c r="AC97" i="3" s="1"/>
  <c r="AB98" i="3"/>
  <c r="AC98" i="3" s="1"/>
  <c r="AB102" i="3"/>
  <c r="AC102" i="3" s="1"/>
  <c r="AB131" i="3"/>
  <c r="AC131" i="3" s="1"/>
  <c r="AB149" i="3"/>
  <c r="AC149" i="3" s="1"/>
  <c r="AF150" i="3"/>
  <c r="AG150" i="3" s="1"/>
  <c r="AB156" i="3"/>
  <c r="AC156" i="3" s="1"/>
  <c r="AF173" i="3"/>
  <c r="AG173" i="3" s="1"/>
  <c r="AB188" i="3"/>
  <c r="AC188" i="3" s="1"/>
  <c r="AB200" i="3"/>
  <c r="AC200" i="3" s="1"/>
  <c r="AF205" i="3"/>
  <c r="AG205" i="3" s="1"/>
  <c r="AF219" i="3"/>
  <c r="AG219" i="3" s="1"/>
  <c r="AF220" i="3"/>
  <c r="AG220" i="3" s="1"/>
  <c r="AF227" i="3"/>
  <c r="AG227" i="3" s="1"/>
  <c r="AF228" i="3"/>
  <c r="AG228" i="3" s="1"/>
  <c r="AF235" i="3"/>
  <c r="AG235" i="3" s="1"/>
  <c r="AF236" i="3"/>
  <c r="AG236" i="3" s="1"/>
  <c r="AF243" i="3"/>
  <c r="AG243" i="3" s="1"/>
  <c r="AF244" i="3"/>
  <c r="AG244" i="3" s="1"/>
  <c r="AF251" i="3"/>
  <c r="AG251" i="3" s="1"/>
  <c r="AF252" i="3"/>
  <c r="AG252" i="3" s="1"/>
  <c r="AB267" i="3"/>
  <c r="AC267" i="3" s="1"/>
  <c r="AB268" i="3"/>
  <c r="AC268" i="3" s="1"/>
  <c r="AB273" i="3"/>
  <c r="AC273" i="3" s="1"/>
  <c r="AB274" i="3"/>
  <c r="AC274" i="3" s="1"/>
  <c r="AB333" i="3"/>
  <c r="AC333" i="3" s="1"/>
  <c r="AB29" i="3"/>
  <c r="AC29" i="3" s="1"/>
  <c r="AB47" i="3"/>
  <c r="AC47" i="3" s="1"/>
  <c r="AF70" i="3"/>
  <c r="AG70" i="3" s="1"/>
  <c r="AB84" i="3"/>
  <c r="AC84" i="3" s="1"/>
  <c r="AB85" i="3"/>
  <c r="AC85" i="3" s="1"/>
  <c r="AB87" i="3"/>
  <c r="AC87" i="3" s="1"/>
  <c r="AB88" i="3"/>
  <c r="AC88" i="3" s="1"/>
  <c r="AB89" i="3"/>
  <c r="AC89" i="3" s="1"/>
  <c r="AB94" i="3"/>
  <c r="AC94" i="3" s="1"/>
  <c r="AB116" i="3"/>
  <c r="AC116" i="3" s="1"/>
  <c r="AF117" i="3"/>
  <c r="AG117" i="3" s="1"/>
  <c r="AB233" i="3"/>
  <c r="AC233" i="3" s="1"/>
  <c r="AB241" i="3"/>
  <c r="AC241" i="3" s="1"/>
  <c r="AB249" i="3"/>
  <c r="AC249" i="3" s="1"/>
  <c r="AB25" i="3"/>
  <c r="AC25" i="3" s="1"/>
  <c r="AB28" i="3"/>
  <c r="AC28" i="3" s="1"/>
  <c r="AF29" i="3"/>
  <c r="AG29" i="3" s="1"/>
  <c r="AB33" i="3"/>
  <c r="AC33" i="3" s="1"/>
  <c r="AB36" i="3"/>
  <c r="AC36" i="3" s="1"/>
  <c r="AF37" i="3"/>
  <c r="AG37" i="3" s="1"/>
  <c r="AB41" i="3"/>
  <c r="AC41" i="3" s="1"/>
  <c r="AB49" i="3"/>
  <c r="AC49" i="3" s="1"/>
  <c r="AB51" i="3"/>
  <c r="AC51" i="3" s="1"/>
  <c r="AB52" i="3"/>
  <c r="AC52" i="3" s="1"/>
  <c r="AB58" i="3"/>
  <c r="AC58" i="3" s="1"/>
  <c r="AB59" i="3"/>
  <c r="AC59" i="3" s="1"/>
  <c r="AB60" i="3"/>
  <c r="AC60" i="3" s="1"/>
  <c r="AB61" i="3"/>
  <c r="AC61" i="3" s="1"/>
  <c r="AB63" i="3"/>
  <c r="AC63" i="3" s="1"/>
  <c r="AF65" i="3"/>
  <c r="AG65" i="3" s="1"/>
  <c r="AF68" i="3"/>
  <c r="AG68" i="3" s="1"/>
  <c r="AB71" i="3"/>
  <c r="AC71" i="3" s="1"/>
  <c r="AB72" i="3"/>
  <c r="AC72" i="3" s="1"/>
  <c r="AB73" i="3"/>
  <c r="AC73" i="3" s="1"/>
  <c r="AF85" i="3"/>
  <c r="AG85" i="3" s="1"/>
  <c r="AF89" i="3"/>
  <c r="AG89" i="3" s="1"/>
  <c r="AB100" i="3"/>
  <c r="AC100" i="3" s="1"/>
  <c r="AB101" i="3"/>
  <c r="AC101" i="3" s="1"/>
  <c r="AF102" i="3"/>
  <c r="AG102" i="3" s="1"/>
  <c r="AB124" i="3"/>
  <c r="AC124" i="3" s="1"/>
  <c r="AF125" i="3"/>
  <c r="AG125" i="3" s="1"/>
  <c r="AB135" i="3"/>
  <c r="AC135" i="3" s="1"/>
  <c r="AF137" i="3"/>
  <c r="AG137" i="3" s="1"/>
  <c r="AF159" i="3"/>
  <c r="AG159" i="3" s="1"/>
  <c r="AF161" i="3"/>
  <c r="AG161" i="3" s="1"/>
  <c r="AF176" i="3"/>
  <c r="AG176" i="3" s="1"/>
  <c r="AF186" i="3"/>
  <c r="AG186" i="3" s="1"/>
  <c r="AF195" i="3"/>
  <c r="AG195" i="3" s="1"/>
  <c r="AF208" i="3"/>
  <c r="AG208" i="3" s="1"/>
  <c r="AB259" i="3"/>
  <c r="AC259" i="3" s="1"/>
  <c r="AB260" i="3"/>
  <c r="AC260" i="3" s="1"/>
  <c r="AF292" i="3"/>
  <c r="AG292" i="3" s="1"/>
  <c r="AF293" i="3"/>
  <c r="AG293" i="3" s="1"/>
  <c r="AF294" i="3"/>
  <c r="AG294" i="3" s="1"/>
  <c r="AF295" i="3"/>
  <c r="AG295" i="3" s="1"/>
  <c r="AF303" i="3"/>
  <c r="AG303" i="3" s="1"/>
  <c r="AB379" i="3"/>
  <c r="AC379" i="3" s="1"/>
  <c r="AB383" i="3"/>
  <c r="AC383" i="3" s="1"/>
  <c r="AB387" i="3"/>
  <c r="AC387" i="3" s="1"/>
  <c r="AB391" i="3"/>
  <c r="AC391" i="3" s="1"/>
  <c r="AB395" i="3"/>
  <c r="AC395" i="3" s="1"/>
  <c r="AF103" i="3"/>
  <c r="AG103" i="3" s="1"/>
  <c r="AF106" i="3"/>
  <c r="AG106" i="3" s="1"/>
  <c r="AB115" i="3"/>
  <c r="AC115" i="3" s="1"/>
  <c r="AF124" i="3"/>
  <c r="AG124" i="3" s="1"/>
  <c r="AB129" i="3"/>
  <c r="AC129" i="3" s="1"/>
  <c r="AB134" i="3"/>
  <c r="AC134" i="3" s="1"/>
  <c r="AF136" i="3"/>
  <c r="AG136" i="3" s="1"/>
  <c r="AB138" i="3"/>
  <c r="AC138" i="3" s="1"/>
  <c r="AF147" i="3"/>
  <c r="AG147" i="3" s="1"/>
  <c r="AB159" i="3"/>
  <c r="AC159" i="3" s="1"/>
  <c r="AB163" i="3"/>
  <c r="AC163" i="3" s="1"/>
  <c r="AF165" i="3"/>
  <c r="AG165" i="3" s="1"/>
  <c r="AF168" i="3"/>
  <c r="AG168" i="3" s="1"/>
  <c r="AB170" i="3"/>
  <c r="AC170" i="3" s="1"/>
  <c r="AB176" i="3"/>
  <c r="AC176" i="3" s="1"/>
  <c r="AB192" i="3"/>
  <c r="AC192" i="3" s="1"/>
  <c r="AB208" i="3"/>
  <c r="AC208" i="3" s="1"/>
  <c r="AF216" i="3"/>
  <c r="AG216" i="3" s="1"/>
  <c r="AB219" i="3"/>
  <c r="AC219" i="3" s="1"/>
  <c r="AB220" i="3"/>
  <c r="AC220" i="3" s="1"/>
  <c r="AF223" i="3"/>
  <c r="AG223" i="3" s="1"/>
  <c r="AF224" i="3"/>
  <c r="AG224" i="3" s="1"/>
  <c r="AB227" i="3"/>
  <c r="AC227" i="3" s="1"/>
  <c r="AB228" i="3"/>
  <c r="AC228" i="3" s="1"/>
  <c r="AF231" i="3"/>
  <c r="AG231" i="3" s="1"/>
  <c r="AF232" i="3"/>
  <c r="AG232" i="3" s="1"/>
  <c r="AB235" i="3"/>
  <c r="AC235" i="3" s="1"/>
  <c r="AB236" i="3"/>
  <c r="AC236" i="3" s="1"/>
  <c r="AF239" i="3"/>
  <c r="AG239" i="3" s="1"/>
  <c r="AF240" i="3"/>
  <c r="AG240" i="3" s="1"/>
  <c r="AB243" i="3"/>
  <c r="AC243" i="3" s="1"/>
  <c r="AB244" i="3"/>
  <c r="AC244" i="3" s="1"/>
  <c r="AF247" i="3"/>
  <c r="AG247" i="3" s="1"/>
  <c r="AF248" i="3"/>
  <c r="AG248" i="3" s="1"/>
  <c r="AB251" i="3"/>
  <c r="AC251" i="3" s="1"/>
  <c r="AB252" i="3"/>
  <c r="AC252" i="3" s="1"/>
  <c r="AF261" i="3"/>
  <c r="AG261" i="3" s="1"/>
  <c r="AF263" i="3"/>
  <c r="AG263" i="3" s="1"/>
  <c r="AF264" i="3"/>
  <c r="AG264" i="3" s="1"/>
  <c r="AF271" i="3"/>
  <c r="AG271" i="3" s="1"/>
  <c r="AB285" i="3"/>
  <c r="AC285" i="3" s="1"/>
  <c r="AB300" i="3"/>
  <c r="AC300" i="3" s="1"/>
  <c r="AB305" i="3"/>
  <c r="AC305" i="3" s="1"/>
  <c r="AB306" i="3"/>
  <c r="AC306" i="3" s="1"/>
  <c r="AF324" i="3"/>
  <c r="AG324" i="3" s="1"/>
  <c r="AF325" i="3"/>
  <c r="AG325" i="3" s="1"/>
  <c r="AF326" i="3"/>
  <c r="AG326" i="3" s="1"/>
  <c r="AF327" i="3"/>
  <c r="AG327" i="3" s="1"/>
  <c r="AF335" i="3"/>
  <c r="AG335" i="3" s="1"/>
  <c r="AB349" i="3"/>
  <c r="AC349" i="3" s="1"/>
  <c r="AB358" i="3"/>
  <c r="AC358" i="3" s="1"/>
  <c r="AB362" i="3"/>
  <c r="AC362" i="3" s="1"/>
  <c r="AB366" i="3"/>
  <c r="AC366" i="3" s="1"/>
  <c r="AB370" i="3"/>
  <c r="AC370" i="3" s="1"/>
  <c r="AB374" i="3"/>
  <c r="AC374" i="3" s="1"/>
  <c r="AB108" i="3"/>
  <c r="AC108" i="3" s="1"/>
  <c r="AF109" i="3"/>
  <c r="AG109" i="3" s="1"/>
  <c r="AF111" i="3"/>
  <c r="AG111" i="3" s="1"/>
  <c r="AB113" i="3"/>
  <c r="AC113" i="3" s="1"/>
  <c r="AB117" i="3"/>
  <c r="AC117" i="3" s="1"/>
  <c r="AB120" i="3"/>
  <c r="AC120" i="3" s="1"/>
  <c r="AB125" i="3"/>
  <c r="AC125" i="3" s="1"/>
  <c r="AF127" i="3"/>
  <c r="AG127" i="3" s="1"/>
  <c r="AF129" i="3"/>
  <c r="AG129" i="3" s="1"/>
  <c r="AF131" i="3"/>
  <c r="AG131" i="3" s="1"/>
  <c r="AB133" i="3"/>
  <c r="AC133" i="3" s="1"/>
  <c r="AB137" i="3"/>
  <c r="AC137" i="3" s="1"/>
  <c r="AB143" i="3"/>
  <c r="AC143" i="3" s="1"/>
  <c r="AB144" i="3"/>
  <c r="AC144" i="3" s="1"/>
  <c r="AB148" i="3"/>
  <c r="AC148" i="3" s="1"/>
  <c r="AF152" i="3"/>
  <c r="AG152" i="3" s="1"/>
  <c r="AF156" i="3"/>
  <c r="AG156" i="3" s="1"/>
  <c r="AB161" i="3"/>
  <c r="AC161" i="3" s="1"/>
  <c r="AB169" i="3"/>
  <c r="AC169" i="3" s="1"/>
  <c r="AB180" i="3"/>
  <c r="AC180" i="3" s="1"/>
  <c r="AB196" i="3"/>
  <c r="AC196" i="3" s="1"/>
  <c r="AB212" i="3"/>
  <c r="AC212" i="3" s="1"/>
  <c r="AF217" i="3"/>
  <c r="AG217" i="3" s="1"/>
  <c r="AF218" i="3"/>
  <c r="AG218" i="3" s="1"/>
  <c r="AB221" i="3"/>
  <c r="AC221" i="3" s="1"/>
  <c r="AB222" i="3"/>
  <c r="AC222" i="3" s="1"/>
  <c r="AF225" i="3"/>
  <c r="AG225" i="3" s="1"/>
  <c r="AF226" i="3"/>
  <c r="AG226" i="3" s="1"/>
  <c r="AB229" i="3"/>
  <c r="AC229" i="3" s="1"/>
  <c r="AB230" i="3"/>
  <c r="AC230" i="3" s="1"/>
  <c r="AF233" i="3"/>
  <c r="AG233" i="3" s="1"/>
  <c r="AF234" i="3"/>
  <c r="AG234" i="3" s="1"/>
  <c r="AB237" i="3"/>
  <c r="AC237" i="3" s="1"/>
  <c r="AB238" i="3"/>
  <c r="AC238" i="3" s="1"/>
  <c r="AF241" i="3"/>
  <c r="AG241" i="3" s="1"/>
  <c r="AF242" i="3"/>
  <c r="AG242" i="3" s="1"/>
  <c r="AB245" i="3"/>
  <c r="AC245" i="3" s="1"/>
  <c r="AB246" i="3"/>
  <c r="AC246" i="3" s="1"/>
  <c r="AF249" i="3"/>
  <c r="AG249" i="3" s="1"/>
  <c r="AF250" i="3"/>
  <c r="AG250" i="3" s="1"/>
  <c r="AB253" i="3"/>
  <c r="AC253" i="3" s="1"/>
  <c r="AB254" i="3"/>
  <c r="AC254" i="3" s="1"/>
  <c r="AB257" i="3"/>
  <c r="AC257" i="3" s="1"/>
  <c r="AB258" i="3"/>
  <c r="AC258" i="3" s="1"/>
  <c r="AF276" i="3"/>
  <c r="AG276" i="3" s="1"/>
  <c r="AF277" i="3"/>
  <c r="AG277" i="3" s="1"/>
  <c r="AF278" i="3"/>
  <c r="AG278" i="3" s="1"/>
  <c r="AF279" i="3"/>
  <c r="AG279" i="3" s="1"/>
  <c r="AF287" i="3"/>
  <c r="AG287" i="3" s="1"/>
  <c r="AB316" i="3"/>
  <c r="AC316" i="3" s="1"/>
  <c r="AB321" i="3"/>
  <c r="AC321" i="3" s="1"/>
  <c r="AB322" i="3"/>
  <c r="AC322" i="3" s="1"/>
  <c r="AF340" i="3"/>
  <c r="AG340" i="3" s="1"/>
  <c r="AF341" i="3"/>
  <c r="AG341" i="3" s="1"/>
  <c r="AF342" i="3"/>
  <c r="AG342" i="3" s="1"/>
  <c r="AF343" i="3"/>
  <c r="AG343" i="3" s="1"/>
  <c r="AF351" i="3"/>
  <c r="AG351" i="3" s="1"/>
  <c r="AB377" i="3"/>
  <c r="AC377" i="3" s="1"/>
  <c r="AB255" i="3"/>
  <c r="AC255" i="3" s="1"/>
  <c r="AB256" i="3"/>
  <c r="AC256" i="3" s="1"/>
  <c r="AF259" i="3"/>
  <c r="AG259" i="3" s="1"/>
  <c r="AF260" i="3"/>
  <c r="AG260" i="3" s="1"/>
  <c r="AB263" i="3"/>
  <c r="AC263" i="3" s="1"/>
  <c r="AB264" i="3"/>
  <c r="AC264" i="3" s="1"/>
  <c r="AF267" i="3"/>
  <c r="AG267" i="3" s="1"/>
  <c r="AF268" i="3"/>
  <c r="AG268" i="3" s="1"/>
  <c r="AB271" i="3"/>
  <c r="AC271" i="3" s="1"/>
  <c r="AF273" i="3"/>
  <c r="AG273" i="3" s="1"/>
  <c r="AB276" i="3"/>
  <c r="AC276" i="3" s="1"/>
  <c r="AB277" i="3"/>
  <c r="AC277" i="3" s="1"/>
  <c r="AB278" i="3"/>
  <c r="AC278" i="3" s="1"/>
  <c r="AB287" i="3"/>
  <c r="AC287" i="3" s="1"/>
  <c r="AF289" i="3"/>
  <c r="AG289" i="3" s="1"/>
  <c r="AB292" i="3"/>
  <c r="AC292" i="3" s="1"/>
  <c r="AB293" i="3"/>
  <c r="AC293" i="3" s="1"/>
  <c r="AB294" i="3"/>
  <c r="AC294" i="3" s="1"/>
  <c r="AB303" i="3"/>
  <c r="AC303" i="3" s="1"/>
  <c r="AF305" i="3"/>
  <c r="AG305" i="3" s="1"/>
  <c r="AB308" i="3"/>
  <c r="AC308" i="3" s="1"/>
  <c r="AB309" i="3"/>
  <c r="AC309" i="3" s="1"/>
  <c r="AB310" i="3"/>
  <c r="AC310" i="3" s="1"/>
  <c r="AB319" i="3"/>
  <c r="AC319" i="3" s="1"/>
  <c r="AF321" i="3"/>
  <c r="AG321" i="3" s="1"/>
  <c r="AB324" i="3"/>
  <c r="AC324" i="3" s="1"/>
  <c r="AB325" i="3"/>
  <c r="AC325" i="3" s="1"/>
  <c r="AB326" i="3"/>
  <c r="AC326" i="3" s="1"/>
  <c r="AB335" i="3"/>
  <c r="AC335" i="3" s="1"/>
  <c r="AF337" i="3"/>
  <c r="AG337" i="3" s="1"/>
  <c r="AB340" i="3"/>
  <c r="AC340" i="3" s="1"/>
  <c r="AB341" i="3"/>
  <c r="AC341" i="3" s="1"/>
  <c r="AB342" i="3"/>
  <c r="AC342" i="3" s="1"/>
  <c r="AB351" i="3"/>
  <c r="AC351" i="3" s="1"/>
  <c r="AF353" i="3"/>
  <c r="AG353" i="3" s="1"/>
  <c r="AF354" i="3"/>
  <c r="AG354" i="3" s="1"/>
  <c r="AB357" i="3"/>
  <c r="AC357" i="3" s="1"/>
  <c r="AF358" i="3"/>
  <c r="AG358" i="3" s="1"/>
  <c r="AB361" i="3"/>
  <c r="AC361" i="3" s="1"/>
  <c r="AF362" i="3"/>
  <c r="AG362" i="3" s="1"/>
  <c r="AB365" i="3"/>
  <c r="AC365" i="3" s="1"/>
  <c r="AF366" i="3"/>
  <c r="AG366" i="3" s="1"/>
  <c r="AB369" i="3"/>
  <c r="AC369" i="3" s="1"/>
  <c r="AF370" i="3"/>
  <c r="AG370" i="3" s="1"/>
  <c r="AB373" i="3"/>
  <c r="AC373" i="3" s="1"/>
  <c r="AB378" i="3"/>
  <c r="AC378" i="3" s="1"/>
  <c r="AB382" i="3"/>
  <c r="AC382" i="3" s="1"/>
  <c r="AB386" i="3"/>
  <c r="AC386" i="3" s="1"/>
  <c r="AB390" i="3"/>
  <c r="AC390" i="3" s="1"/>
  <c r="AB394" i="3"/>
  <c r="AC394" i="3" s="1"/>
  <c r="AB265" i="3"/>
  <c r="AC265" i="3" s="1"/>
  <c r="AB266" i="3"/>
  <c r="AC266" i="3" s="1"/>
  <c r="AF269" i="3"/>
  <c r="AG269" i="3" s="1"/>
  <c r="AB280" i="3"/>
  <c r="AC280" i="3" s="1"/>
  <c r="AB281" i="3"/>
  <c r="AC281" i="3" s="1"/>
  <c r="AB282" i="3"/>
  <c r="AC282" i="3" s="1"/>
  <c r="AB283" i="3"/>
  <c r="AC283" i="3" s="1"/>
  <c r="AF285" i="3"/>
  <c r="AG285" i="3" s="1"/>
  <c r="AB296" i="3"/>
  <c r="AC296" i="3" s="1"/>
  <c r="AB297" i="3"/>
  <c r="AC297" i="3" s="1"/>
  <c r="AB298" i="3"/>
  <c r="AC298" i="3" s="1"/>
  <c r="AB299" i="3"/>
  <c r="AC299" i="3" s="1"/>
  <c r="AF301" i="3"/>
  <c r="AG301" i="3" s="1"/>
  <c r="AB312" i="3"/>
  <c r="AC312" i="3" s="1"/>
  <c r="AB313" i="3"/>
  <c r="AC313" i="3" s="1"/>
  <c r="AB314" i="3"/>
  <c r="AC314" i="3" s="1"/>
  <c r="AB315" i="3"/>
  <c r="AC315" i="3" s="1"/>
  <c r="AF317" i="3"/>
  <c r="AG317" i="3" s="1"/>
  <c r="AB328" i="3"/>
  <c r="AC328" i="3" s="1"/>
  <c r="AB329" i="3"/>
  <c r="AC329" i="3" s="1"/>
  <c r="AB330" i="3"/>
  <c r="AC330" i="3" s="1"/>
  <c r="AB331" i="3"/>
  <c r="AC331" i="3" s="1"/>
  <c r="AF333" i="3"/>
  <c r="AG333" i="3" s="1"/>
  <c r="AB344" i="3"/>
  <c r="AC344" i="3" s="1"/>
  <c r="AB345" i="3"/>
  <c r="AC345" i="3" s="1"/>
  <c r="AB346" i="3"/>
  <c r="AC346" i="3" s="1"/>
  <c r="AB347" i="3"/>
  <c r="AC347" i="3" s="1"/>
  <c r="AF349" i="3"/>
  <c r="AG349" i="3" s="1"/>
  <c r="AB356" i="3"/>
  <c r="AC356" i="3" s="1"/>
  <c r="AF357" i="3"/>
  <c r="AG357" i="3" s="1"/>
  <c r="AB360" i="3"/>
  <c r="AC360" i="3" s="1"/>
  <c r="AF361" i="3"/>
  <c r="AG361" i="3" s="1"/>
  <c r="AB364" i="3"/>
  <c r="AC364" i="3" s="1"/>
  <c r="AF365" i="3"/>
  <c r="AG365" i="3" s="1"/>
  <c r="AB368" i="3"/>
  <c r="AC368" i="3" s="1"/>
  <c r="AF369" i="3"/>
  <c r="AG369" i="3" s="1"/>
  <c r="AB372" i="3"/>
  <c r="AC372" i="3" s="1"/>
  <c r="AF373" i="3"/>
  <c r="AG373" i="3" s="1"/>
  <c r="AB376" i="3"/>
  <c r="AC376" i="3" s="1"/>
  <c r="AB381" i="3"/>
  <c r="AC381" i="3" s="1"/>
  <c r="AB385" i="3"/>
  <c r="AC385" i="3" s="1"/>
  <c r="AB389" i="3"/>
  <c r="AC389" i="3" s="1"/>
  <c r="AB393" i="3"/>
  <c r="AC393" i="3" s="1"/>
  <c r="AB78" i="3"/>
  <c r="AC78" i="3" s="1"/>
  <c r="AB86" i="3"/>
  <c r="AC86" i="3" s="1"/>
  <c r="AB107" i="3"/>
  <c r="AC107" i="3" s="1"/>
  <c r="AB139" i="3"/>
  <c r="AC139" i="3" s="1"/>
  <c r="AB150" i="3"/>
  <c r="AC150" i="3" s="1"/>
  <c r="AB195" i="3"/>
  <c r="AC195" i="3" s="1"/>
  <c r="AB207" i="3"/>
  <c r="AC207" i="3" s="1"/>
  <c r="AB215" i="3"/>
  <c r="AC215" i="3" s="1"/>
  <c r="AB44" i="3"/>
  <c r="AC44" i="3" s="1"/>
  <c r="AF45" i="3"/>
  <c r="AG45" i="3" s="1"/>
  <c r="AB50" i="3"/>
  <c r="AC50" i="3" s="1"/>
  <c r="AF60" i="3"/>
  <c r="AG60" i="3" s="1"/>
  <c r="AB66" i="3"/>
  <c r="AC66" i="3" s="1"/>
  <c r="AB95" i="3"/>
  <c r="AC95" i="3" s="1"/>
  <c r="AB96" i="3"/>
  <c r="AC96" i="3" s="1"/>
  <c r="AB103" i="3"/>
  <c r="AC103" i="3" s="1"/>
  <c r="AB104" i="3"/>
  <c r="AC104" i="3" s="1"/>
  <c r="AF108" i="3"/>
  <c r="AG108" i="3" s="1"/>
  <c r="AB136" i="3"/>
  <c r="AC136" i="3" s="1"/>
  <c r="AF140" i="3"/>
  <c r="AG140" i="3" s="1"/>
  <c r="AB168" i="3"/>
  <c r="AC168" i="3" s="1"/>
  <c r="AB174" i="3"/>
  <c r="AC174" i="3" s="1"/>
  <c r="AB178" i="3"/>
  <c r="AC178" i="3" s="1"/>
  <c r="AB182" i="3"/>
  <c r="AC182" i="3" s="1"/>
  <c r="AB186" i="3"/>
  <c r="AC186" i="3" s="1"/>
  <c r="AB190" i="3"/>
  <c r="AC190" i="3" s="1"/>
  <c r="AB194" i="3"/>
  <c r="AC194" i="3" s="1"/>
  <c r="AB198" i="3"/>
  <c r="AC198" i="3" s="1"/>
  <c r="AB202" i="3"/>
  <c r="AC202" i="3" s="1"/>
  <c r="AB206" i="3"/>
  <c r="AC206" i="3" s="1"/>
  <c r="AB210" i="3"/>
  <c r="AC210" i="3" s="1"/>
  <c r="AB214" i="3"/>
  <c r="AC214" i="3" s="1"/>
  <c r="AB272" i="3"/>
  <c r="AC272" i="3" s="1"/>
  <c r="AB288" i="3"/>
  <c r="AC288" i="3" s="1"/>
  <c r="AB304" i="3"/>
  <c r="AC304" i="3" s="1"/>
  <c r="AB320" i="3"/>
  <c r="AC320" i="3" s="1"/>
  <c r="AB336" i="3"/>
  <c r="AC336" i="3" s="1"/>
  <c r="AB352" i="3"/>
  <c r="AC352" i="3" s="1"/>
  <c r="AB54" i="3"/>
  <c r="AC54" i="3" s="1"/>
  <c r="AB70" i="3"/>
  <c r="AC70" i="3" s="1"/>
  <c r="AB118" i="3"/>
  <c r="AC118" i="3" s="1"/>
  <c r="AB171" i="3"/>
  <c r="AC171" i="3" s="1"/>
  <c r="AB175" i="3"/>
  <c r="AC175" i="3" s="1"/>
  <c r="AB179" i="3"/>
  <c r="AC179" i="3" s="1"/>
  <c r="AB183" i="3"/>
  <c r="AC183" i="3" s="1"/>
  <c r="AB187" i="3"/>
  <c r="AC187" i="3" s="1"/>
  <c r="AB191" i="3"/>
  <c r="AC191" i="3" s="1"/>
  <c r="AB199" i="3"/>
  <c r="AC199" i="3" s="1"/>
  <c r="AB203" i="3"/>
  <c r="AC203" i="3" s="1"/>
  <c r="AB211" i="3"/>
  <c r="AC211" i="3" s="1"/>
  <c r="AF20" i="3"/>
  <c r="AG20" i="3" s="1"/>
  <c r="R20" i="3" s="1"/>
  <c r="AF24" i="3"/>
  <c r="AG24" i="3" s="1"/>
  <c r="AF26" i="3"/>
  <c r="AG26" i="3" s="1"/>
  <c r="AF28" i="3"/>
  <c r="AG28" i="3" s="1"/>
  <c r="AF30" i="3"/>
  <c r="AG30" i="3" s="1"/>
  <c r="AF32" i="3"/>
  <c r="AG32" i="3" s="1"/>
  <c r="AF34" i="3"/>
  <c r="AG34" i="3" s="1"/>
  <c r="AF36" i="3"/>
  <c r="AG36" i="3" s="1"/>
  <c r="AF38" i="3"/>
  <c r="AG38" i="3" s="1"/>
  <c r="AF40" i="3"/>
  <c r="AG40" i="3" s="1"/>
  <c r="AF42" i="3"/>
  <c r="AG42" i="3" s="1"/>
  <c r="AB46" i="3"/>
  <c r="AC46" i="3" s="1"/>
  <c r="AF56" i="3"/>
  <c r="AG56" i="3" s="1"/>
  <c r="AB62" i="3"/>
  <c r="AC62" i="3" s="1"/>
  <c r="AF72" i="3"/>
  <c r="AG72" i="3" s="1"/>
  <c r="AB74" i="3"/>
  <c r="AC74" i="3" s="1"/>
  <c r="AB75" i="3"/>
  <c r="AC75" i="3" s="1"/>
  <c r="AF76" i="3"/>
  <c r="AG76" i="3" s="1"/>
  <c r="AB82" i="3"/>
  <c r="AC82" i="3" s="1"/>
  <c r="AB83" i="3"/>
  <c r="AC83" i="3" s="1"/>
  <c r="AF84" i="3"/>
  <c r="AG84" i="3" s="1"/>
  <c r="AB90" i="3"/>
  <c r="AC90" i="3" s="1"/>
  <c r="AB91" i="3"/>
  <c r="AC91" i="3" s="1"/>
  <c r="AF92" i="3"/>
  <c r="AG92" i="3" s="1"/>
  <c r="AF98" i="3"/>
  <c r="AG98" i="3" s="1"/>
  <c r="AB109" i="3"/>
  <c r="AC109" i="3" s="1"/>
  <c r="AF113" i="3"/>
  <c r="AG113" i="3" s="1"/>
  <c r="AB119" i="3"/>
  <c r="AC119" i="3" s="1"/>
  <c r="AB121" i="3"/>
  <c r="AC121" i="3" s="1"/>
  <c r="AB122" i="3"/>
  <c r="AC122" i="3" s="1"/>
  <c r="AB123" i="3"/>
  <c r="AC123" i="3" s="1"/>
  <c r="AB132" i="3"/>
  <c r="AC132" i="3" s="1"/>
  <c r="AB141" i="3"/>
  <c r="AC141" i="3" s="1"/>
  <c r="AF145" i="3"/>
  <c r="AG145" i="3" s="1"/>
  <c r="AB151" i="3"/>
  <c r="AC151" i="3" s="1"/>
  <c r="AB153" i="3"/>
  <c r="AC153" i="3" s="1"/>
  <c r="AB154" i="3"/>
  <c r="AC154" i="3" s="1"/>
  <c r="AB155" i="3"/>
  <c r="AC155" i="3" s="1"/>
  <c r="AB164" i="3"/>
  <c r="AC164" i="3" s="1"/>
  <c r="AB166" i="3"/>
  <c r="AC166" i="3" s="1"/>
  <c r="AB173" i="3"/>
  <c r="AC173" i="3" s="1"/>
  <c r="AB177" i="3"/>
  <c r="AC177" i="3" s="1"/>
  <c r="AB181" i="3"/>
  <c r="AC181" i="3" s="1"/>
  <c r="AB185" i="3"/>
  <c r="AC185" i="3" s="1"/>
  <c r="AB189" i="3"/>
  <c r="AC189" i="3" s="1"/>
  <c r="AB193" i="3"/>
  <c r="AC193" i="3" s="1"/>
  <c r="AB197" i="3"/>
  <c r="AC197" i="3" s="1"/>
  <c r="AB201" i="3"/>
  <c r="AC201" i="3" s="1"/>
  <c r="AB205" i="3"/>
  <c r="AC205" i="3" s="1"/>
  <c r="AB209" i="3"/>
  <c r="AC209" i="3" s="1"/>
  <c r="AB213" i="3"/>
  <c r="AC213" i="3" s="1"/>
  <c r="AB270" i="3"/>
  <c r="AC270" i="3" s="1"/>
  <c r="AB286" i="3"/>
  <c r="AC286" i="3" s="1"/>
  <c r="AB302" i="3"/>
  <c r="AC302" i="3" s="1"/>
  <c r="AB318" i="3"/>
  <c r="AC318" i="3" s="1"/>
  <c r="AB334" i="3"/>
  <c r="AC334" i="3" s="1"/>
  <c r="AB350" i="3"/>
  <c r="AC350" i="3" s="1"/>
  <c r="AB114" i="3"/>
  <c r="AC114" i="3" s="1"/>
  <c r="AF116" i="3"/>
  <c r="AG116" i="3" s="1"/>
  <c r="AB130" i="3"/>
  <c r="AC130" i="3" s="1"/>
  <c r="AF132" i="3"/>
  <c r="AG132" i="3" s="1"/>
  <c r="AB146" i="3"/>
  <c r="AC146" i="3" s="1"/>
  <c r="AF148" i="3"/>
  <c r="AG148" i="3" s="1"/>
  <c r="AB162" i="3"/>
  <c r="AC162" i="3" s="1"/>
  <c r="AF164" i="3"/>
  <c r="AG164" i="3" s="1"/>
  <c r="AB275" i="3"/>
  <c r="AC275" i="3" s="1"/>
  <c r="AB291" i="3"/>
  <c r="AC291" i="3" s="1"/>
  <c r="AB307" i="3"/>
  <c r="AC307" i="3" s="1"/>
  <c r="AB323" i="3"/>
  <c r="AC323" i="3" s="1"/>
  <c r="AB339" i="3"/>
  <c r="AC339" i="3" s="1"/>
  <c r="AB110" i="3"/>
  <c r="AC110" i="3" s="1"/>
  <c r="AF112" i="3"/>
  <c r="AG112" i="3" s="1"/>
  <c r="AB126" i="3"/>
  <c r="AC126" i="3" s="1"/>
  <c r="AF128" i="3"/>
  <c r="AG128" i="3" s="1"/>
  <c r="AB142" i="3"/>
  <c r="AC142" i="3" s="1"/>
  <c r="AF144" i="3"/>
  <c r="AG144" i="3" s="1"/>
  <c r="AB158" i="3"/>
  <c r="AC158" i="3" s="1"/>
  <c r="AF160" i="3"/>
  <c r="AG160" i="3" s="1"/>
  <c r="AB279" i="3"/>
  <c r="AC279" i="3" s="1"/>
  <c r="AB295" i="3"/>
  <c r="AC295" i="3" s="1"/>
  <c r="AB311" i="3"/>
  <c r="AC311" i="3" s="1"/>
  <c r="AB327" i="3"/>
  <c r="AC327" i="3" s="1"/>
  <c r="AB343" i="3"/>
  <c r="AC343" i="3" s="1"/>
  <c r="AF374" i="3"/>
  <c r="AG374" i="3" s="1"/>
  <c r="AF375" i="3"/>
  <c r="AG375" i="3" s="1"/>
  <c r="AF376" i="3"/>
  <c r="AG376" i="3" s="1"/>
  <c r="AF377" i="3"/>
  <c r="AG377" i="3" s="1"/>
  <c r="AF378" i="3"/>
  <c r="AG378" i="3" s="1"/>
  <c r="AF379" i="3"/>
  <c r="AG379" i="3" s="1"/>
  <c r="AF380" i="3"/>
  <c r="AG380" i="3" s="1"/>
  <c r="AF381" i="3"/>
  <c r="AG381" i="3" s="1"/>
  <c r="AF382" i="3"/>
  <c r="AG382" i="3" s="1"/>
  <c r="AF383" i="3"/>
  <c r="AG383" i="3" s="1"/>
  <c r="AF384" i="3"/>
  <c r="AG384" i="3" s="1"/>
  <c r="AF385" i="3"/>
  <c r="AG385" i="3" s="1"/>
  <c r="AF386" i="3"/>
  <c r="AG386" i="3" s="1"/>
  <c r="AF387" i="3"/>
  <c r="AG387" i="3" s="1"/>
  <c r="AF388" i="3"/>
  <c r="AG388" i="3" s="1"/>
  <c r="AF389" i="3"/>
  <c r="AG389" i="3" s="1"/>
  <c r="AF390" i="3"/>
  <c r="AG390" i="3" s="1"/>
  <c r="AF391" i="3"/>
  <c r="AG391" i="3" s="1"/>
  <c r="AF392" i="3"/>
  <c r="AG392" i="3" s="1"/>
  <c r="AF393" i="3"/>
  <c r="AG393" i="3" s="1"/>
  <c r="AF394" i="3"/>
  <c r="AG394" i="3" s="1"/>
  <c r="AF395" i="3"/>
  <c r="AG395" i="3" s="1"/>
  <c r="AF396" i="3"/>
  <c r="AG396" i="3" s="1"/>
  <c r="AB20" i="3" l="1"/>
  <c r="AC20" i="3" s="1"/>
  <c r="L20" i="3" s="1"/>
  <c r="I20" i="3"/>
  <c r="C6" i="8"/>
  <c r="C9" i="8" s="1"/>
  <c r="AB21" i="3"/>
  <c r="AC21" i="3" s="1"/>
  <c r="AB12" i="3"/>
  <c r="B7" i="3" l="1"/>
  <c r="AC12" i="3"/>
  <c r="N8" i="5" s="1"/>
  <c r="AB11" i="3"/>
  <c r="L21" i="3"/>
  <c r="AC11" i="3" l="1"/>
  <c r="AB8" i="3" l="1"/>
  <c r="N5" i="5"/>
</calcChain>
</file>

<file path=xl/comments1.xml><?xml version="1.0" encoding="utf-8"?>
<comments xmlns="http://schemas.openxmlformats.org/spreadsheetml/2006/main">
  <authors>
    <author>BERNAL HEMELBERG, ANDREA</author>
  </authors>
  <commentList>
    <comment ref="C29" authorId="0" shapeId="0">
      <text>
        <r>
          <rPr>
            <b/>
            <sz val="9"/>
            <color indexed="81"/>
            <rFont val="Tahoma"/>
            <family val="2"/>
          </rPr>
          <t>BERNAL HEMELBERG, ANDREA:</t>
        </r>
        <r>
          <rPr>
            <sz val="9"/>
            <color indexed="81"/>
            <rFont val="Tahoma"/>
            <family val="2"/>
          </rPr>
          <t xml:space="preserve">
arreglar formulas de aca para abajo
</t>
        </r>
      </text>
    </comment>
  </commentList>
</comments>
</file>

<file path=xl/sharedStrings.xml><?xml version="1.0" encoding="utf-8"?>
<sst xmlns="http://schemas.openxmlformats.org/spreadsheetml/2006/main" count="1505" uniqueCount="641">
  <si>
    <t>UUNN</t>
  </si>
  <si>
    <t>RESPUESTA</t>
  </si>
  <si>
    <t>SI</t>
  </si>
  <si>
    <t>Medio ambiente</t>
  </si>
  <si>
    <t>NO</t>
  </si>
  <si>
    <t>DATOS PRINCIPALES</t>
  </si>
  <si>
    <t>DATOS CABECEROS PARA EL ANÁLISIS DE RIESGO</t>
  </si>
  <si>
    <t>RIESGO FINAL DE LA OPERACIÓN</t>
  </si>
  <si>
    <t>Validación carga Datos cabeceros</t>
  </si>
  <si>
    <t>Validación carga Tarea</t>
  </si>
  <si>
    <t>RIESGO INICIAL DE LA OPERACIÓN</t>
  </si>
  <si>
    <t>RIESGO RESIDUAL DE LA OPERACIÓN</t>
  </si>
  <si>
    <t>Menor</t>
  </si>
  <si>
    <t xml:space="preserve"> PREVENCIÓN Y MITIGACIÓN </t>
  </si>
  <si>
    <t>RIESGO RESIDUAL DE LA TAREA</t>
  </si>
  <si>
    <t>RIESGO INICIAL</t>
  </si>
  <si>
    <t>RIESGO RESIDUAL</t>
  </si>
  <si>
    <t># de 
Riesgo</t>
  </si>
  <si>
    <t>TAREAS A REALIZAR</t>
  </si>
  <si>
    <t>DESCRIPCIÓN DEL PELIGRO Y CONSECUENCIAS SIN MEDIDAS DE PREVENCIÓN O MITIGACIÓN</t>
  </si>
  <si>
    <t xml:space="preserve">Determinación de la consecuencia (C) </t>
  </si>
  <si>
    <t xml:space="preserve">Exposición / Frecuencia del evento iniciador
(E) </t>
  </si>
  <si>
    <t>Probabilidad de alcanzar la consecuencia
(P)</t>
  </si>
  <si>
    <t xml:space="preserve">Nivel de Riesgo
(R) </t>
  </si>
  <si>
    <t>PROBABILIDAD de alcanzar la consecuencia
(P)</t>
  </si>
  <si>
    <t xml:space="preserve">Determinación de la CONSECUENCIA
(C) </t>
  </si>
  <si>
    <t>MATRIZ DE CONSECUENCIAS</t>
  </si>
  <si>
    <t>PROBABILIDAD</t>
  </si>
  <si>
    <t>RIESGO</t>
  </si>
  <si>
    <t>CONSECUENCIA</t>
  </si>
  <si>
    <t>Seguridad</t>
  </si>
  <si>
    <t>Calidad</t>
  </si>
  <si>
    <t>Salud</t>
  </si>
  <si>
    <t>Consecuencia</t>
  </si>
  <si>
    <t>Sauld</t>
  </si>
  <si>
    <t>Accidente con pérdida de días, vuelco vehicular o daños entre 100 y 500 K U$S</t>
  </si>
  <si>
    <t>&gt; 5M USD</t>
  </si>
  <si>
    <t>Sin daño ambiental. Sin modificaciones en el medio ambiente. Norequiere remediación.</t>
  </si>
  <si>
    <t>Efectos sobre la salud reversibles mediante atención en el lugar.</t>
  </si>
  <si>
    <t>Poco Probable (6%-25%)</t>
  </si>
  <si>
    <t>Se espera que ocurra al menos 1 vez</t>
  </si>
  <si>
    <t>---</t>
  </si>
  <si>
    <t>MATRIZ DE RIESGO</t>
  </si>
  <si>
    <t>Riesgo Inicial de la Operación</t>
  </si>
  <si>
    <t>Personas</t>
  </si>
  <si>
    <t>Costos</t>
  </si>
  <si>
    <t>Medioambiente</t>
  </si>
  <si>
    <t>Valor</t>
  </si>
  <si>
    <t>R &lt;= 1</t>
  </si>
  <si>
    <t>No hay lesiones o efectos sobre la salud. No se requieren primeros auxilios.</t>
  </si>
  <si>
    <t>5 KUS$ a 100 KUS$</t>
  </si>
  <si>
    <t>Sin afectación a la salud de las personas</t>
  </si>
  <si>
    <t>Moderado</t>
  </si>
  <si>
    <t>2&lt; R &lt;= 4</t>
  </si>
  <si>
    <t>Lesión leve (Primeros auxilios):Atención en lugar de trabajo, no afecta el rendimiento laboral ni causa incapacidad, bajas o pérdidas de dias.</t>
  </si>
  <si>
    <t>100 KUS$ a 500 KUS$</t>
  </si>
  <si>
    <t>Impacto ambiental reportable conforme a la legislación vigente. Incidente menor: Derrame de HC &lt; 5m3 o de agua de formación &lt; 10m3</t>
  </si>
  <si>
    <t>Relevante</t>
  </si>
  <si>
    <t>5 &lt; R &lt;= 9</t>
  </si>
  <si>
    <t>Riesgo Residual de la operación</t>
  </si>
  <si>
    <t>500 KUS$ a 1 MUS$</t>
  </si>
  <si>
    <t>Impacto ambiental reportable conforme a la legislación vigente. Incidente mayor: Derrame de HC &gt; 5m3 o de agua de formación &gt; 10m3</t>
  </si>
  <si>
    <t>Atención de una persona con posibilidad de sufrir secuelas permanentes por condición médica inculpable</t>
  </si>
  <si>
    <t>Mayor</t>
  </si>
  <si>
    <t>10 &lt; R &lt;= 16</t>
  </si>
  <si>
    <t>Lesiones permanentes, más de 30 días de baja o daños valorados entre 500 y 1000 K USD</t>
  </si>
  <si>
    <t>1 M a 5 MUS$</t>
  </si>
  <si>
    <t>Impacto ambiental fuera de los límites de las instalaciones y/o que afecten a terceros.</t>
  </si>
  <si>
    <t>Evacuación de una persona con riesgo de vida por condición médica inculpable</t>
  </si>
  <si>
    <t>Critico</t>
  </si>
  <si>
    <t>R &gt; 20</t>
  </si>
  <si>
    <t>Incidente que produzca una fatalidad o daños superiores a 1000 K U$</t>
  </si>
  <si>
    <t>Impacto ambiental grave que requiere medidas de corrección importantes. Afectación de servicio de recurso ambiental.</t>
  </si>
  <si>
    <t>Fatalidad ocurrida en el ámbito de la empresa asociada a enfermedad inculpable</t>
  </si>
  <si>
    <t>MATRIZ DE PROBABILIDAD</t>
  </si>
  <si>
    <t>Probabilidad</t>
  </si>
  <si>
    <t>Improbable(&lt;6%)</t>
  </si>
  <si>
    <t>Probable (25%-50%)</t>
  </si>
  <si>
    <t>Posible (50%-80%)</t>
  </si>
  <si>
    <t>Casi seguro (&gt;80%)</t>
  </si>
  <si>
    <t>Tipo</t>
  </si>
  <si>
    <t>R = PxC</t>
  </si>
  <si>
    <t>alto</t>
  </si>
  <si>
    <t>urgente</t>
  </si>
  <si>
    <t>extremo</t>
  </si>
  <si>
    <t>ADR</t>
  </si>
  <si>
    <t>Crítico</t>
  </si>
  <si>
    <t>FUNCION</t>
  </si>
  <si>
    <t>JEFES ING</t>
  </si>
  <si>
    <t>MAIL</t>
  </si>
  <si>
    <t>AREA DE RESERVA</t>
  </si>
  <si>
    <t>TIPO OP</t>
  </si>
  <si>
    <t>DIVISION</t>
  </si>
  <si>
    <t>CONTRATISTA</t>
  </si>
  <si>
    <t>COMPANY MAN</t>
  </si>
  <si>
    <t>ARIAS, FERNANDO</t>
  </si>
  <si>
    <t>fernando.arias@ypf.com</t>
  </si>
  <si>
    <t>ABANDONO</t>
  </si>
  <si>
    <t>AVANZADA</t>
  </si>
  <si>
    <t>BONUS DRILLING</t>
  </si>
  <si>
    <t>ING DE ESPECIALIDADES</t>
  </si>
  <si>
    <t>BERGESE, MARCO ANTONIO</t>
  </si>
  <si>
    <t>marco.bergese@ypf.com</t>
  </si>
  <si>
    <t>PERFORACIÓN</t>
  </si>
  <si>
    <t>DESARROLLO</t>
  </si>
  <si>
    <t>COOPER-UPETRON</t>
  </si>
  <si>
    <t>ING PERFORACIÓN</t>
  </si>
  <si>
    <t>CASALIS, DANIEL JORGE</t>
  </si>
  <si>
    <t>daniel.j.casalis@ypf.com</t>
  </si>
  <si>
    <t>TERMINACIÓN</t>
  </si>
  <si>
    <t>EXPLORACIÓN</t>
  </si>
  <si>
    <t>CREXELL</t>
  </si>
  <si>
    <t>ING WORKOVER</t>
  </si>
  <si>
    <t>DURANGO ALCALA, OCTAVIO JOSE</t>
  </si>
  <si>
    <t>octavio.durangoalcala@ypf.com</t>
  </si>
  <si>
    <t>WORKOVER</t>
  </si>
  <si>
    <t>CTD</t>
  </si>
  <si>
    <t>JEFE DE OPERACIONES</t>
  </si>
  <si>
    <t>FILIPPELLI, VICENTE MARIO</t>
  </si>
  <si>
    <t>vicente.filippelli@ypf.com</t>
  </si>
  <si>
    <t>CTR</t>
  </si>
  <si>
    <t>JEFE INGENIERÍA</t>
  </si>
  <si>
    <t>GOMEZ, JORGE ALBERTO</t>
  </si>
  <si>
    <t>jorge.a.gomez@ypf.com</t>
  </si>
  <si>
    <t>DLS ARGENTINA LTDA</t>
  </si>
  <si>
    <t>SUPERINTENDENTE</t>
  </si>
  <si>
    <t>JIMENEZ CARRANZA, FACUNDO</t>
  </si>
  <si>
    <t>facundo.jimenez@ypf.com</t>
  </si>
  <si>
    <t>EMEPA</t>
  </si>
  <si>
    <t>SUPERVISOR</t>
  </si>
  <si>
    <t>MAGGIONI, ALDO JORGE</t>
  </si>
  <si>
    <t>aldo.j.maggioni@ypf.com</t>
  </si>
  <si>
    <t>ENAP</t>
  </si>
  <si>
    <t>TÉCNICO EN SEGURIDAD</t>
  </si>
  <si>
    <t>NICKELS, ENRIQUE</t>
  </si>
  <si>
    <t>enrique.nickels@ypf.com</t>
  </si>
  <si>
    <t>ENSIGN ARGENTINA S.A.</t>
  </si>
  <si>
    <t>OTRO</t>
  </si>
  <si>
    <t>OBERLANDER, HERNAN DE JESUS RAMON</t>
  </si>
  <si>
    <t>hernan.oberlander@ypf.com</t>
  </si>
  <si>
    <t>ESTRELLA SERV. PETROLEROS S.A.</t>
  </si>
  <si>
    <t>PELUSSO , DUILIO HECTOR</t>
  </si>
  <si>
    <t>duilio.pelusso@ypf.com</t>
  </si>
  <si>
    <t>EXPDVSA</t>
  </si>
  <si>
    <t>POZO, EZEQUIEL</t>
  </si>
  <si>
    <t>ezequiel.pozo@ypf.com</t>
  </si>
  <si>
    <t>GEO-ESTRELLA</t>
  </si>
  <si>
    <t>GH</t>
  </si>
  <si>
    <t>HELMERICH &amp; PAYNE</t>
  </si>
  <si>
    <t>MACRICO</t>
  </si>
  <si>
    <t>MD</t>
  </si>
  <si>
    <t>NABORS INTERNATIONAL</t>
  </si>
  <si>
    <t>OLIWELL</t>
  </si>
  <si>
    <t>PDVSA</t>
  </si>
  <si>
    <t>PETERSER</t>
  </si>
  <si>
    <t>PETREVEN UTE</t>
  </si>
  <si>
    <t>PETREX</t>
  </si>
  <si>
    <t>PETRONEU</t>
  </si>
  <si>
    <t>PETROSERVICIOS</t>
  </si>
  <si>
    <t>PRECISION DRILLING</t>
  </si>
  <si>
    <t>PSB</t>
  </si>
  <si>
    <t>QUINTANA WELLPRO S.A.</t>
  </si>
  <si>
    <t>SAN ANTONIO INTERNACIONAL</t>
  </si>
  <si>
    <t>SERVICIOS PETROLEROS ARGENTINA S.A.</t>
  </si>
  <si>
    <t>SERVICOM</t>
  </si>
  <si>
    <t>SINOPEC</t>
  </si>
  <si>
    <t>SNUBBING</t>
  </si>
  <si>
    <t>SOUTHERN CROSS</t>
  </si>
  <si>
    <t>TACKER</t>
  </si>
  <si>
    <t>TAUSA</t>
  </si>
  <si>
    <t>TRONADOR</t>
  </si>
  <si>
    <t>UPETRON</t>
  </si>
  <si>
    <t>VENVER</t>
  </si>
  <si>
    <t>WICAP</t>
  </si>
  <si>
    <t>YPFSP</t>
  </si>
  <si>
    <t>MACROS HABILITADAS</t>
  </si>
  <si>
    <t>VALIDACIONES</t>
  </si>
  <si>
    <t>SECCIÓN 1</t>
  </si>
  <si>
    <t>SECCIÓN 2</t>
  </si>
  <si>
    <t>SECCIÓN 3</t>
  </si>
  <si>
    <t>SECCIÓN 4</t>
  </si>
  <si>
    <t>GENERAL</t>
  </si>
  <si>
    <t>Fecha de aprobación:</t>
  </si>
  <si>
    <t>Función/Cargo:</t>
  </si>
  <si>
    <t>Solicitante:</t>
  </si>
  <si>
    <t>Proceso:</t>
  </si>
  <si>
    <t>División:</t>
  </si>
  <si>
    <t>Región / Área de reserva:</t>
  </si>
  <si>
    <t>Nombre del Pozo /Proyecto:</t>
  </si>
  <si>
    <t>Nombre del Equipo:</t>
  </si>
  <si>
    <t>Nombre de la Contratista:</t>
  </si>
  <si>
    <t>Actividad Evaluada:</t>
  </si>
  <si>
    <t xml:space="preserve">Cantidad de hojas: 
</t>
  </si>
  <si>
    <r>
      <t>Medidas de Prevención actuales y planeadas para reducir la PROBABILIDAD (</t>
    </r>
    <r>
      <rPr>
        <b/>
        <u/>
        <sz val="10"/>
        <color theme="1"/>
        <rFont val="Calibri"/>
        <family val="2"/>
        <scheme val="minor"/>
      </rPr>
      <t>PREVENTIVAS</t>
    </r>
    <r>
      <rPr>
        <b/>
        <sz val="10"/>
        <color theme="1"/>
        <rFont val="Calibri"/>
        <family val="2"/>
        <scheme val="minor"/>
      </rPr>
      <t>)</t>
    </r>
  </si>
  <si>
    <r>
      <t>Medidas de Mitigación actuales y planeadas para reducir la CONSECUENCIA (</t>
    </r>
    <r>
      <rPr>
        <b/>
        <u/>
        <sz val="10"/>
        <color theme="1"/>
        <rFont val="Calibri"/>
        <family val="2"/>
        <scheme val="minor"/>
      </rPr>
      <t>CORRECTIVAS</t>
    </r>
    <r>
      <rPr>
        <b/>
        <sz val="10"/>
        <color theme="1"/>
        <rFont val="Calibri"/>
        <family val="2"/>
        <scheme val="minor"/>
      </rPr>
      <t>)</t>
    </r>
  </si>
  <si>
    <t>Aprobado por:</t>
  </si>
  <si>
    <t xml:space="preserve">RIESGO INICIAL DE LA TAREA        RIESGO(R) =  PROBABILIDAD(P) x CONSECUENCIA (C) </t>
  </si>
  <si>
    <t>MATRIZ DE RIESGO
 PWO
UPSTREAM</t>
  </si>
  <si>
    <t>Rango
(&gt;80%)</t>
  </si>
  <si>
    <t>Improbable</t>
  </si>
  <si>
    <t>Poco Probable</t>
  </si>
  <si>
    <t xml:space="preserve">Probable </t>
  </si>
  <si>
    <t>Posible</t>
  </si>
  <si>
    <t xml:space="preserve">Casi seguro </t>
  </si>
  <si>
    <t>1 (Menor)</t>
  </si>
  <si>
    <t>2 (Moderato)</t>
  </si>
  <si>
    <t>3 (Moderato)</t>
  </si>
  <si>
    <t>4 (Moderato)</t>
  </si>
  <si>
    <t>5 (Relevante)</t>
  </si>
  <si>
    <t>6 (Relevante)</t>
  </si>
  <si>
    <t>8 (Relevante)</t>
  </si>
  <si>
    <t>10 (Mayor)</t>
  </si>
  <si>
    <t>9 (Relevnte)</t>
  </si>
  <si>
    <t>12 (Mayor)</t>
  </si>
  <si>
    <t>15 (Mayor)</t>
  </si>
  <si>
    <t>8 (Relavante)</t>
  </si>
  <si>
    <t>16 (Mayor)</t>
  </si>
  <si>
    <t>20 (Critico)</t>
  </si>
  <si>
    <t>20 Critico</t>
  </si>
  <si>
    <t>25 (Critico)</t>
  </si>
  <si>
    <t>MATRIZ SEVERIDAD VS PROBABILIDAD</t>
  </si>
  <si>
    <t>EXPOSICIÓN (E)</t>
  </si>
  <si>
    <t>Frecuencia / Año</t>
  </si>
  <si>
    <t>Referencia</t>
  </si>
  <si>
    <t>Muy rara</t>
  </si>
  <si>
    <t>No se espera que ocurra</t>
  </si>
  <si>
    <t>Rara</t>
  </si>
  <si>
    <t>Es posible que ocurra</t>
  </si>
  <si>
    <t>Poco usual</t>
  </si>
  <si>
    <t>Ocasional</t>
  </si>
  <si>
    <r>
      <t>10</t>
    </r>
    <r>
      <rPr>
        <vertAlign val="superscript"/>
        <sz val="10"/>
        <color rgb="FF000000"/>
        <rFont val="Arial"/>
        <family val="2"/>
      </rPr>
      <t xml:space="preserve"> </t>
    </r>
    <r>
      <rPr>
        <vertAlign val="superscript"/>
        <sz val="12"/>
        <color rgb="FF000000"/>
        <rFont val="Arial"/>
        <family val="2"/>
      </rPr>
      <t>0</t>
    </r>
    <r>
      <rPr>
        <sz val="10"/>
        <color rgb="FF000000"/>
        <rFont val="Arial"/>
        <family val="2"/>
      </rPr>
      <t xml:space="preserve"> </t>
    </r>
  </si>
  <si>
    <t>Ocurre con frecuencia anual</t>
  </si>
  <si>
    <t>Frecuente</t>
  </si>
  <si>
    <r>
      <t xml:space="preserve">10 </t>
    </r>
    <r>
      <rPr>
        <vertAlign val="superscript"/>
        <sz val="12"/>
        <color rgb="FF000000"/>
        <rFont val="Arial"/>
        <family val="2"/>
      </rPr>
      <t>1</t>
    </r>
    <r>
      <rPr>
        <sz val="11"/>
        <color rgb="FF000000"/>
        <rFont val="Arial"/>
        <family val="2"/>
      </rPr>
      <t xml:space="preserve"> </t>
    </r>
  </si>
  <si>
    <t>Algunas veces al año</t>
  </si>
  <si>
    <t>Muy frecuente</t>
  </si>
  <si>
    <r>
      <t xml:space="preserve">10 </t>
    </r>
    <r>
      <rPr>
        <vertAlign val="superscript"/>
        <sz val="12"/>
        <color rgb="FF000000"/>
        <rFont val="Arial"/>
        <family val="2"/>
      </rPr>
      <t>2</t>
    </r>
  </si>
  <si>
    <t>Más de una vez al mes</t>
  </si>
  <si>
    <t>TABLA PARA ESTABLECER EL VALOR DE PROBABILIDAD DE OCURRENCIA</t>
  </si>
  <si>
    <t>PROBABILIDAD (P)</t>
  </si>
  <si>
    <t>Probable ocurrencia</t>
  </si>
  <si>
    <t>Prácticamente imposible</t>
  </si>
  <si>
    <t>Altamente improbable</t>
  </si>
  <si>
    <t>Remotamente posible</t>
  </si>
  <si>
    <t>Casi seguro</t>
  </si>
  <si>
    <r>
      <t>10</t>
    </r>
    <r>
      <rPr>
        <vertAlign val="superscript"/>
        <sz val="10"/>
        <color rgb="FF000000"/>
        <rFont val="Arial"/>
        <family val="2"/>
      </rPr>
      <t xml:space="preserve">  </t>
    </r>
    <r>
      <rPr>
        <vertAlign val="superscript"/>
        <sz val="12"/>
        <color rgb="FF000000"/>
        <rFont val="Arial"/>
        <family val="2"/>
      </rPr>
      <t>0</t>
    </r>
  </si>
  <si>
    <t>Nota: Se deberá seleccionar el escenario más desfavorable para establecer la probabilidad de ocurrencia.</t>
  </si>
  <si>
    <t>TABLA PARA ESTABLECER EL VALOR DE CONSECUENCIA</t>
  </si>
  <si>
    <t>CONSECUENCIA (C)</t>
  </si>
  <si>
    <t xml:space="preserve">Tipo </t>
  </si>
  <si>
    <t>Daño a las personas</t>
  </si>
  <si>
    <t>Menores</t>
  </si>
  <si>
    <t>Incidente sin baja</t>
  </si>
  <si>
    <t>Moderadas</t>
  </si>
  <si>
    <t>Hasta 30 días de baja. &lt;1% de prob. de 1 muerte</t>
  </si>
  <si>
    <t>Serias</t>
  </si>
  <si>
    <t>Más de 30 días de baja. &lt;10% de prob. de 1 muerte</t>
  </si>
  <si>
    <t>Muy Serias</t>
  </si>
  <si>
    <t>Desastrosas</t>
  </si>
  <si>
    <t>Puede causar entre 2 y 9 muertes</t>
  </si>
  <si>
    <t>Catastróficas</t>
  </si>
  <si>
    <t>Puede causar 10 ó más muertes</t>
  </si>
  <si>
    <t>TABLA PARA ESTABLECER EL NIVEL DE RIESGO Y LAS MEDIDAS DE CONTROL</t>
  </si>
  <si>
    <r>
      <t>R = E</t>
    </r>
    <r>
      <rPr>
        <sz val="12"/>
        <color rgb="FF000000"/>
        <rFont val="Arial"/>
        <family val="2"/>
      </rPr>
      <t xml:space="preserve"> x </t>
    </r>
    <r>
      <rPr>
        <b/>
        <sz val="12"/>
        <color rgb="FF000000"/>
        <rFont val="Arial"/>
        <family val="2"/>
      </rPr>
      <t>P</t>
    </r>
    <r>
      <rPr>
        <sz val="12"/>
        <color rgb="FF000000"/>
        <rFont val="Arial"/>
        <family val="2"/>
      </rPr>
      <t xml:space="preserve"> x </t>
    </r>
    <r>
      <rPr>
        <b/>
        <sz val="12"/>
        <color rgb="FF000000"/>
        <rFont val="Arial"/>
        <family val="2"/>
      </rPr>
      <t>C</t>
    </r>
  </si>
  <si>
    <t>Actuaciones necesarias</t>
  </si>
  <si>
    <r>
      <t>Evaluar la necesidad de medidas correctoras</t>
    </r>
    <r>
      <rPr>
        <sz val="10"/>
        <color rgb="FF000000"/>
        <rFont val="Arial"/>
        <family val="2"/>
      </rPr>
      <t xml:space="preserve"> </t>
    </r>
  </si>
  <si>
    <t>Riesgo menor</t>
  </si>
  <si>
    <t>R ≤ 14</t>
  </si>
  <si>
    <t>Con el objetivo de: mantener y o reducir el nivel de riesgo</t>
  </si>
  <si>
    <t>Mejora continua.</t>
  </si>
  <si>
    <r>
      <t>Medidas correctoras de prioridad normal</t>
    </r>
    <r>
      <rPr>
        <sz val="10"/>
        <color rgb="FF000000"/>
        <rFont val="Arial"/>
        <family val="2"/>
      </rPr>
      <t xml:space="preserve"> </t>
    </r>
  </si>
  <si>
    <t>Riesgo moderado</t>
  </si>
  <si>
    <t>14 &lt; R ≤ 35</t>
  </si>
  <si>
    <t xml:space="preserve">Mantener las medidas implementadas y analizar viabilidad de medidas adicionales  </t>
  </si>
  <si>
    <t>Nivel inferior de autorización</t>
  </si>
  <si>
    <t>Medidas correctoras de prioridad alta</t>
  </si>
  <si>
    <t>Deben ser implementadas antes de la puesta en marcha.</t>
  </si>
  <si>
    <t>Revisión previa.</t>
  </si>
  <si>
    <t>Riesgo alto</t>
  </si>
  <si>
    <t>35 &lt; R ≤ 82</t>
  </si>
  <si>
    <t>Deben evaluarse, registrarse e implantarse, siempre que sea razonablemente posible, las medidas de reducción de riesgo necesarias para reducirlo, al menos, a niveles moderados</t>
  </si>
  <si>
    <t>El riesgo debe ser reevaluado después de aplicar las medidas de prevención y/o mitigación.</t>
  </si>
  <si>
    <t>Requiere evaluación Barreras adicionales para bajar el nivel de riesgo</t>
  </si>
  <si>
    <t>Nivel superior de autorización</t>
  </si>
  <si>
    <r>
      <t>Medidas correctoras de prioridad inmediata</t>
    </r>
    <r>
      <rPr>
        <sz val="10"/>
        <color rgb="FF000000"/>
        <rFont val="Arial"/>
        <family val="2"/>
      </rPr>
      <t>.</t>
    </r>
  </si>
  <si>
    <t>Deben evaluarse y registrarse e implantarse las medidas de reducción de riesgo necesarias para reducir el riesgo a niveles de riesgo inferiores.</t>
  </si>
  <si>
    <t>Riesgo urgente</t>
  </si>
  <si>
    <t>Requiere aplicación de Barreras adicionales para bajar el nivel de riesgo</t>
  </si>
  <si>
    <t>82 &lt; R ≤ 350</t>
  </si>
  <si>
    <t>Se requiere registro y verificación para asegurar que se resuelven en tiempo y forma adecuadas.</t>
  </si>
  <si>
    <t>Evaluar suspender la actividad si no se toman medidas para rebajar el nivel de riesgo.</t>
  </si>
  <si>
    <t>Riesgo extremo</t>
  </si>
  <si>
    <t>R &gt; 350</t>
  </si>
  <si>
    <t>Medidas correctoras de aplicación inmediata</t>
  </si>
  <si>
    <t>Se requiere registro y verificación específicas para asegurar que se resuelven en tiempo y forma adecuadas</t>
  </si>
  <si>
    <r>
      <t xml:space="preserve">Se requiere la </t>
    </r>
    <r>
      <rPr>
        <b/>
        <sz val="10"/>
        <color rgb="FF000000"/>
        <rFont val="Arial"/>
        <family val="2"/>
      </rPr>
      <t xml:space="preserve">autorización del Comité de Dirección </t>
    </r>
    <r>
      <rPr>
        <sz val="10"/>
        <color rgb="FF000000"/>
        <rFont val="Arial"/>
        <family val="2"/>
      </rPr>
      <t>para continuar con la actividad con este nivel de riesgo</t>
    </r>
  </si>
  <si>
    <r>
      <t xml:space="preserve">Se requiere </t>
    </r>
    <r>
      <rPr>
        <b/>
        <sz val="10"/>
        <color rgb="FF000000"/>
        <rFont val="Arial"/>
        <family val="2"/>
      </rPr>
      <t xml:space="preserve">autorización del Comité de Negocio </t>
    </r>
    <r>
      <rPr>
        <sz val="10"/>
        <color rgb="FF000000"/>
        <rFont val="Arial"/>
        <family val="2"/>
      </rPr>
      <t>para continuar con la actividad con este nivel de riesgo</t>
    </r>
  </si>
  <si>
    <t>Se espera que ocurra al menos una vez</t>
  </si>
  <si>
    <t>Puede causar una muerte o lesiones Permanentes</t>
  </si>
  <si>
    <t>No. Dispensación o Cambio</t>
  </si>
  <si>
    <t>Equipo Evaluador:</t>
  </si>
  <si>
    <t>RIESGO (R) =  PROBABILIDAD (P) x CONSECUENCIA (C)</t>
  </si>
  <si>
    <t xml:space="preserve">Obtenidos los valores de P y C se realiza el cálculo de riesgo mediante la ecuación. </t>
  </si>
  <si>
    <r>
      <t xml:space="preserve">R = </t>
    </r>
    <r>
      <rPr>
        <b/>
        <sz val="12"/>
        <color rgb="FF000000"/>
        <rFont val="Arial"/>
        <family val="2"/>
      </rPr>
      <t>P</t>
    </r>
    <r>
      <rPr>
        <sz val="12"/>
        <color rgb="FF000000"/>
        <rFont val="Arial"/>
        <family val="2"/>
      </rPr>
      <t xml:space="preserve"> x </t>
    </r>
    <r>
      <rPr>
        <b/>
        <sz val="12"/>
        <color rgb="FF000000"/>
        <rFont val="Arial"/>
        <family val="2"/>
      </rPr>
      <t>C</t>
    </r>
  </si>
  <si>
    <t>Probable</t>
  </si>
  <si>
    <t>(&gt;80%)</t>
  </si>
  <si>
    <t>Gestionar el riesgo para la mejora continua. No hay controles adicionales requeridos. Se podrá considerar a una solución más rentable o mejora que no impone ninguna carga coste adicional. Se requiere un control para garantizar que los controles se mantienen.</t>
  </si>
  <si>
    <t xml:space="preserve">Se deben hacer esfuerzos para reducir el riesgo. medidas de reducción del riesgo pueden ser implementadas dentro de un período de tiempo definido. Cuando el riesgo moderado está asociado con consecuencias extremadamente dañinas, una evaluación adicional puede ser necesaria para establecer con mayor precisión la probabilidad de daño como base para determinar la necesidad de medidas de control mejoradas.
</t>
  </si>
  <si>
    <t xml:space="preserve">Riesgo inaceptable, investigar alternativas. El trabajo no debe iniciarse hasta que el riesgo se ha reducido. Recursos considerables pueden tener que ser asignado a reducir el riesgo. Cuando el riesgo implica un trabajo en progreso, se deben tomar medidas urgentes.
</t>
  </si>
  <si>
    <t>No. Revisión Análisis:</t>
  </si>
  <si>
    <t>Este espacio es para añadir comentarios adicionales en relación con el análisis.</t>
  </si>
  <si>
    <r>
      <t>Commentarios:</t>
    </r>
    <r>
      <rPr>
        <sz val="11"/>
        <color theme="1"/>
        <rFont val="Calibri"/>
        <family val="2"/>
        <scheme val="minor"/>
      </rPr>
      <t xml:space="preserve">
</t>
    </r>
  </si>
  <si>
    <t>Fecha de Confección:</t>
  </si>
  <si>
    <t xml:space="preserve">SECCIÓN 3 - ANÁLISIS DE RIESGO OPERATIVO - GCD - PWO </t>
  </si>
  <si>
    <r>
      <rPr>
        <b/>
        <sz val="11"/>
        <color theme="1"/>
        <rFont val="Calibri"/>
        <family val="2"/>
        <scheme val="minor"/>
      </rPr>
      <t xml:space="preserve">Matriz Probabilidad: </t>
    </r>
    <r>
      <rPr>
        <sz val="11"/>
        <color theme="1"/>
        <rFont val="Calibri"/>
        <family val="2"/>
        <scheme val="minor"/>
      </rPr>
      <t>Es la probabilidad que una vez desarrollado el evento iniciador, se alcance una determinada consecuencia</t>
    </r>
  </si>
  <si>
    <r>
      <rPr>
        <b/>
        <sz val="11"/>
        <color theme="1"/>
        <rFont val="Calibri"/>
        <family val="2"/>
        <scheme val="minor"/>
      </rPr>
      <t>Matriz  de Consecuencias:</t>
    </r>
    <r>
      <rPr>
        <sz val="11"/>
        <color theme="1"/>
        <rFont val="Calibri"/>
        <family val="2"/>
        <scheme val="minor"/>
      </rPr>
      <t xml:space="preserve"> Se define como consecuencia al máximo daño que genere un incidente a la que puede estar expuesta la operación,</t>
    </r>
  </si>
  <si>
    <r>
      <rPr>
        <b/>
        <sz val="14"/>
        <color theme="1"/>
        <rFont val="Calibri"/>
        <family val="2"/>
        <scheme val="minor"/>
      </rPr>
      <t xml:space="preserve"> Calculo del Riesgo</t>
    </r>
    <r>
      <rPr>
        <sz val="11"/>
        <color theme="1"/>
        <rFont val="Calibri"/>
        <family val="2"/>
        <scheme val="minor"/>
      </rPr>
      <t/>
    </r>
  </si>
  <si>
    <r>
      <rPr>
        <sz val="10"/>
        <color theme="1"/>
        <rFont val="Arial"/>
        <family val="2"/>
      </rPr>
      <t>Riesgo Inicial: Gestionar el riesgo para la mejora continua. No hay controles adicionales requeridos. Se podrá considerar a una solución más rentable o mejora que no impone ninguna carga coste adicional. Se requiere un control para garantizar que los controles se mantienen.</t>
    </r>
    <r>
      <rPr>
        <sz val="11"/>
        <color theme="1"/>
        <rFont val="Calibri"/>
        <family val="2"/>
        <scheme val="minor"/>
      </rPr>
      <t xml:space="preserve">
</t>
    </r>
  </si>
  <si>
    <t>SECCIÓN 3 - ANÁLISIS DE RIESGO OPERATIVO - GDC - PWO</t>
  </si>
  <si>
    <t>Rango
 (50%&lt;=80%)</t>
  </si>
  <si>
    <t>Rango
(25%&lt;=50%)</t>
  </si>
  <si>
    <t>Rango
(6%&lt;=25%)</t>
  </si>
  <si>
    <t>Rango
(0&lt;=6%)</t>
  </si>
  <si>
    <t>(&lt;=6%)</t>
  </si>
  <si>
    <t>(6%&lt;=25%)</t>
  </si>
  <si>
    <t>(25%&lt;=50%)</t>
  </si>
  <si>
    <t>(50%&lt;=80%)</t>
  </si>
  <si>
    <t>Matriz de Aprobación de GCD Exploración</t>
  </si>
  <si>
    <t>Anexo I. del Estándar de Gestión del Cambio y Dispensación</t>
  </si>
  <si>
    <t>Versión 1.0</t>
  </si>
  <si>
    <t xml:space="preserve"> NIVEL DE APROBACIÓN Y TIPO DE SOLICITUD</t>
  </si>
  <si>
    <t>PROPUESTA PARA GESTIÓN DEL CAMBIO</t>
  </si>
  <si>
    <t>PROPUESTA PARA DISPENSAS</t>
  </si>
  <si>
    <t>NIVEL DE RIESGO RISIDUAL</t>
  </si>
  <si>
    <t>GESTION DEL CAMBIO</t>
  </si>
  <si>
    <t>DISPENSACIÓN</t>
  </si>
  <si>
    <t>Aprobar por quien aprobo el programa original</t>
  </si>
  <si>
    <t>Gerente de Ingeniería P Transversal</t>
  </si>
  <si>
    <t>Gerente de Ingeniería WO Transversal</t>
  </si>
  <si>
    <t>Gerente de Ingeniería PWO Transversal</t>
  </si>
  <si>
    <t>2 &lt; R &lt;= 4</t>
  </si>
  <si>
    <t>Gerente de PWO Regional</t>
  </si>
  <si>
    <t>Gerente de Operaciones PWO Transversal</t>
  </si>
  <si>
    <t>Gerente de Operación PWO Transversal</t>
  </si>
  <si>
    <t>Gerente Ejecutivo Exploración y Desarrollo</t>
  </si>
  <si>
    <t>Gerente de Ingeniería de PWO Transversal</t>
  </si>
  <si>
    <t xml:space="preserve">Gerente de Operaciones de PWO Transversal </t>
  </si>
  <si>
    <t xml:space="preserve">Gerente Ejecutivo PWO </t>
  </si>
  <si>
    <t>Vicepresidente Upstream</t>
  </si>
  <si>
    <t>Matriz de Aprobación de GCD Desarrollo</t>
  </si>
  <si>
    <t>Anexo II. del Estándar de Gestión del Cambio y Dispensación</t>
  </si>
  <si>
    <t>Aprobar por quien aprobó el programa original</t>
  </si>
  <si>
    <t xml:space="preserve">Jefe Ingenieria Regional </t>
  </si>
  <si>
    <t xml:space="preserve">Jefe de Ingeniería Regional </t>
  </si>
  <si>
    <t xml:space="preserve">Gerente de PWO Regional </t>
  </si>
  <si>
    <t xml:space="preserve">Gerente PWO Regional </t>
  </si>
  <si>
    <t xml:space="preserve">Mayor </t>
  </si>
  <si>
    <t xml:space="preserve">Gerente Ejecutivo Regional </t>
  </si>
  <si>
    <t>Gerente Ejecutivo Regional</t>
  </si>
  <si>
    <t xml:space="preserve">PELIGRO:
CONSECUENCIAS:
</t>
  </si>
  <si>
    <t>Riesgo</t>
  </si>
  <si>
    <t>Anexo I del Procedimiento de  Gestión del Cambio y Dispensación PWO Versión 4.0</t>
  </si>
  <si>
    <t>ACAMBUCO</t>
  </si>
  <si>
    <t>AGUA DE LA CERDA NORTE</t>
  </si>
  <si>
    <t>AGUA SALADA</t>
  </si>
  <si>
    <t>AGUADA DE LA ARENA</t>
  </si>
  <si>
    <t>AGUADA DEL QUINCHAO</t>
  </si>
  <si>
    <t>AGUADA PINCHANA ESTE</t>
  </si>
  <si>
    <t>AGUADA PINCHANA OESTE</t>
  </si>
  <si>
    <t>AGUADA TOLEDO - SIERRA BARROSA</t>
  </si>
  <si>
    <t>AGUADA TOLEDO-SIERRA BARROSA</t>
  </si>
  <si>
    <t>AGUADA VILLANUEVA</t>
  </si>
  <si>
    <t>AGUARAGUE</t>
  </si>
  <si>
    <t>AL NORTE DE LA DORSAL</t>
  </si>
  <si>
    <t>AL SUR DE LA DORSAL</t>
  </si>
  <si>
    <t>ALTIPLANICIE DEL PAYUN</t>
  </si>
  <si>
    <t>ANTICLINAL CAMPAMENTO</t>
  </si>
  <si>
    <t>ANTICLINAL CAMPAMENTO OESTE</t>
  </si>
  <si>
    <t>ANTICLINAL CAMPAMENTO SUR</t>
  </si>
  <si>
    <t>BAJADA DE AÑELO</t>
  </si>
  <si>
    <t>BAJO BARDA GONZALEZ</t>
  </si>
  <si>
    <t>BAJO DE LOS LOBOS</t>
  </si>
  <si>
    <t>BAJO DEL PICHE</t>
  </si>
  <si>
    <t>BAJO DEL PICHE OESTE</t>
  </si>
  <si>
    <t>BAJO DEL TORO</t>
  </si>
  <si>
    <t>BANDURRIA</t>
  </si>
  <si>
    <t>BANDURRIA SUR</t>
  </si>
  <si>
    <t>BARDA GONZALEZ</t>
  </si>
  <si>
    <t>BARDITA ZAPALA</t>
  </si>
  <si>
    <t>BARRANCA BAYA</t>
  </si>
  <si>
    <t>BARRANCA DE LOS LOROS</t>
  </si>
  <si>
    <t>BARRANCA DE LOS LOROS NORTE</t>
  </si>
  <si>
    <t>BARRANCA YANKOWSKY</t>
  </si>
  <si>
    <t>BARRANCAS</t>
  </si>
  <si>
    <t>BARRANCAS NORTE</t>
  </si>
  <si>
    <t>BARROSA NORTE</t>
  </si>
  <si>
    <t>BARROSA OESTE</t>
  </si>
  <si>
    <t>BORDE COLORADO</t>
  </si>
  <si>
    <t>BORDE COLORADO ESTE</t>
  </si>
  <si>
    <t>BORDE ESPINOSO</t>
  </si>
  <si>
    <t>BORDE ESPINOSO ESTE</t>
  </si>
  <si>
    <t>BORDE SUR DEL PAYUN</t>
  </si>
  <si>
    <t>CAJON DE LOS CABALLOS</t>
  </si>
  <si>
    <t>CAMPAMENTO CENTRAL-CAÑADON PERDIDO</t>
  </si>
  <si>
    <t>CAMPAMENTO DOS</t>
  </si>
  <si>
    <t>CAMPAMENTO UNO</t>
  </si>
  <si>
    <t>CAÑADA DURA</t>
  </si>
  <si>
    <t>CAÑADON AMARILLO</t>
  </si>
  <si>
    <t>CAÑADON DE LA ESCONDIDA</t>
  </si>
  <si>
    <t>CAÑADON LEON</t>
  </si>
  <si>
    <t>CAÑADON PERDIDO</t>
  </si>
  <si>
    <t>CAÑADON VASCO</t>
  </si>
  <si>
    <t>CAÑADON YATEL</t>
  </si>
  <si>
    <t>CEFERINO</t>
  </si>
  <si>
    <t>CERRO ARENA</t>
  </si>
  <si>
    <t>CERRO ATRAVESADO</t>
  </si>
  <si>
    <t>CERRO AVISPA</t>
  </si>
  <si>
    <t>CERRO BANDERA</t>
  </si>
  <si>
    <t>CERRO BANDERA NORTE</t>
  </si>
  <si>
    <t>CERRO FORTUNOSO</t>
  </si>
  <si>
    <t>CERRO GRANITO</t>
  </si>
  <si>
    <t>CERRO GUADAL</t>
  </si>
  <si>
    <t>CERRO HAMACA</t>
  </si>
  <si>
    <t>CERRO HAMACA OESTE</t>
  </si>
  <si>
    <t>CERRO LAS MINAS</t>
  </si>
  <si>
    <t>CERRO LIUPUCA</t>
  </si>
  <si>
    <t>CERRO LOTENA</t>
  </si>
  <si>
    <t>CERRO MOLLAR NORTE</t>
  </si>
  <si>
    <t>CERRO NEGRO</t>
  </si>
  <si>
    <t>CERRO PARTIDO</t>
  </si>
  <si>
    <t>CERRO PIEDRA</t>
  </si>
  <si>
    <t>CERRO PIEDRA-CERRO GUADAL NORTE</t>
  </si>
  <si>
    <t>CHACHAHUEN</t>
  </si>
  <si>
    <t>CHAPUA ESTE</t>
  </si>
  <si>
    <t>CHASQUIVIL</t>
  </si>
  <si>
    <t>CHIHUIDO DE LA SIERRA NEGRA</t>
  </si>
  <si>
    <t>CHIHUIDO LA SALINA</t>
  </si>
  <si>
    <t>CHIHUIDO LA SALINA SUR</t>
  </si>
  <si>
    <t>CHIHUIDO SIERRA NEGRA</t>
  </si>
  <si>
    <t>CNQ 7</t>
  </si>
  <si>
    <t>CNQ 7A</t>
  </si>
  <si>
    <t>CONFLUENCIA SUR</t>
  </si>
  <si>
    <t>CORRALERA</t>
  </si>
  <si>
    <t>CUPEN</t>
  </si>
  <si>
    <t>CUPEN MAHUIDA</t>
  </si>
  <si>
    <t>DADIN</t>
  </si>
  <si>
    <t>DESFILADERO BAYO</t>
  </si>
  <si>
    <t>DESFILADERO BAYO ESTE</t>
  </si>
  <si>
    <t>DESFILADERO BAYO_NOC</t>
  </si>
  <si>
    <t>DIADEMA</t>
  </si>
  <si>
    <t>DIVISADERO GRAL SAN MARTIN</t>
  </si>
  <si>
    <t>DON RUIZ</t>
  </si>
  <si>
    <t>DOS HERMANAS</t>
  </si>
  <si>
    <t>EL ALAMBIQUE</t>
  </si>
  <si>
    <t>EL CORDON</t>
  </si>
  <si>
    <t>EL DESTINO</t>
  </si>
  <si>
    <t>EL GUADAL</t>
  </si>
  <si>
    <t>EL LIMITE</t>
  </si>
  <si>
    <t>EL MANZANO</t>
  </si>
  <si>
    <t>EL MEDANITO</t>
  </si>
  <si>
    <t>EL MOGOTITO</t>
  </si>
  <si>
    <t>EL OREJANO</t>
  </si>
  <si>
    <t>EL PAISANO</t>
  </si>
  <si>
    <t>EL PORTON</t>
  </si>
  <si>
    <t>EL QUEMADO</t>
  </si>
  <si>
    <t>EL QUEMADO NORTE</t>
  </si>
  <si>
    <t>EL SANTIAGUEÑO</t>
  </si>
  <si>
    <t>EL TORDILLO</t>
  </si>
  <si>
    <t>EL TRAPIAL</t>
  </si>
  <si>
    <t>EL TREBOL</t>
  </si>
  <si>
    <t>EL TRIANGULO</t>
  </si>
  <si>
    <t>ESCALANTE</t>
  </si>
  <si>
    <t>ESTACION FERNANDEZ ORO</t>
  </si>
  <si>
    <t>ESTRUCTURA CRUZ DE PIEDRA</t>
  </si>
  <si>
    <t>ESTRUCTURA CRUZ DE PIEDRA-LUNLUNTA</t>
  </si>
  <si>
    <t>ESTRUCTURA INTERMEDIA NORTE</t>
  </si>
  <si>
    <t>FILO MORADO</t>
  </si>
  <si>
    <t>GRAN BAJADA BLANCA</t>
  </si>
  <si>
    <t>GRIMBEEK</t>
  </si>
  <si>
    <t>GUANACO</t>
  </si>
  <si>
    <t>GUANACO BLANCO</t>
  </si>
  <si>
    <t>HUINCUL</t>
  </si>
  <si>
    <t>HUINCUL NORTE</t>
  </si>
  <si>
    <t>JAGÜEL DE BARA</t>
  </si>
  <si>
    <t>JAGÜEL DE LOS MILICOS</t>
  </si>
  <si>
    <t>L. CARRIZAL</t>
  </si>
  <si>
    <t>LA AMARGA CHICA</t>
  </si>
  <si>
    <t>LA BREA</t>
  </si>
  <si>
    <t>LA CALERA</t>
  </si>
  <si>
    <t>LA CAROLINA</t>
  </si>
  <si>
    <t>LA CAVERNA</t>
  </si>
  <si>
    <t>LA RIBERA</t>
  </si>
  <si>
    <t>LA RIBERA BLOQUE I</t>
  </si>
  <si>
    <t>LA RIBERA BLOQUE II</t>
  </si>
  <si>
    <t>LA VENTANA</t>
  </si>
  <si>
    <t>LA VENTANA - CAÑADA DURA</t>
  </si>
  <si>
    <t>LA VENTANA CENTRAL</t>
  </si>
  <si>
    <t>LA VENTANA NORTE</t>
  </si>
  <si>
    <t>LA YESERA</t>
  </si>
  <si>
    <t>LAGO FUEGO</t>
  </si>
  <si>
    <t>LAJAS</t>
  </si>
  <si>
    <t>LAS HERAS</t>
  </si>
  <si>
    <t>LAS MANADAS</t>
  </si>
  <si>
    <t>LAS MESETAS</t>
  </si>
  <si>
    <t>LAS TACANAS</t>
  </si>
  <si>
    <t>LINDERO ATRAVESADO</t>
  </si>
  <si>
    <t>LLANCANELO</t>
  </si>
  <si>
    <t>LLANCANELO (51%)</t>
  </si>
  <si>
    <t>LOMA ALTA</t>
  </si>
  <si>
    <t>LOMA ALTA SUR</t>
  </si>
  <si>
    <t>LOMA AMARILLA</t>
  </si>
  <si>
    <t>LOMA CAMPANA</t>
  </si>
  <si>
    <t>LOMA DE LA MINA</t>
  </si>
  <si>
    <t>LOMA DEL MOLLE</t>
  </si>
  <si>
    <t>LOMA LA LATA</t>
  </si>
  <si>
    <t>LOMA LA LATA CENTRAL</t>
  </si>
  <si>
    <t>LOMA LA LATA NORTE</t>
  </si>
  <si>
    <t>LOMA NEGRA</t>
  </si>
  <si>
    <t>LOMA PEDREGOSA</t>
  </si>
  <si>
    <t>LOMA POTRILLO</t>
  </si>
  <si>
    <t>LOMAS DEL CUY</t>
  </si>
  <si>
    <t>LOMITA (Lm)</t>
  </si>
  <si>
    <t>LOMITA NORTE</t>
  </si>
  <si>
    <t>LOMITA OESTE</t>
  </si>
  <si>
    <t>LOMITA SUR</t>
  </si>
  <si>
    <t>LOS CALDENES</t>
  </si>
  <si>
    <t>LOS CAVAOS</t>
  </si>
  <si>
    <t>LOS CHORRILLOS</t>
  </si>
  <si>
    <t>LOS MONOS</t>
  </si>
  <si>
    <t>LOS PERALES</t>
  </si>
  <si>
    <t>LOS PERALES 1</t>
  </si>
  <si>
    <t>LOS PERALES 2</t>
  </si>
  <si>
    <t>LOS RAMBLONES</t>
  </si>
  <si>
    <t>LOS TORDILLOS</t>
  </si>
  <si>
    <t>LOS TORDILLOS OESTE</t>
  </si>
  <si>
    <t>LUNLUNTA CARRIZAL</t>
  </si>
  <si>
    <t>MALAL DEL MEDIO</t>
  </si>
  <si>
    <t>MALARGÜE</t>
  </si>
  <si>
    <t>MANANTIALES BEHR</t>
  </si>
  <si>
    <t>MANANTIALES BEHR NORTE</t>
  </si>
  <si>
    <t>MANANTIALES BEHR SUR</t>
  </si>
  <si>
    <t>MARAZZI</t>
  </si>
  <si>
    <t>MATA MORA</t>
  </si>
  <si>
    <t>MESETA BUENA ESPERANZA</t>
  </si>
  <si>
    <t>MESETA ESPINOSA</t>
  </si>
  <si>
    <t>NARAMBUENA</t>
  </si>
  <si>
    <t>NB</t>
  </si>
  <si>
    <t>NE</t>
  </si>
  <si>
    <t>NORTE DEL OCTOGONO</t>
  </si>
  <si>
    <t>OCTOGONO</t>
  </si>
  <si>
    <t>OCTÓGONO</t>
  </si>
  <si>
    <t>OJO DE AGUA</t>
  </si>
  <si>
    <t>PAMPA DE LAS YEGUAS BLOQUE I</t>
  </si>
  <si>
    <t>PAMPA DE LAS YEGUAS BLOQUE II</t>
  </si>
  <si>
    <t>PAMPA DE LAS YEGUAS I</t>
  </si>
  <si>
    <t>PAMPA PALAUCO</t>
  </si>
  <si>
    <t>PASO BARDAS NORTE</t>
  </si>
  <si>
    <t>PAYUN OESTE</t>
  </si>
  <si>
    <t>PICO TRUNCADO</t>
  </si>
  <si>
    <t>PIEDRAS NEGRAS</t>
  </si>
  <si>
    <t>PIEDRAS NEGRAS - SEÑAL LOMITA</t>
  </si>
  <si>
    <t>PIEDRAS NEGRAS-SEÑAL LOMITA</t>
  </si>
  <si>
    <t>PORTEZUELO ALTO</t>
  </si>
  <si>
    <t>PORTEZUELO MINAS</t>
  </si>
  <si>
    <t>PORTEZUELO NORTE</t>
  </si>
  <si>
    <t>PORTEZUELO OESTE</t>
  </si>
  <si>
    <t>PORTEZUELOS</t>
  </si>
  <si>
    <t>PUESTO CORTADERA</t>
  </si>
  <si>
    <t>PUESTO ESPINOZA</t>
  </si>
  <si>
    <t>PUESTO HERNANDEZ</t>
  </si>
  <si>
    <t>PUESTO HERNÁNDEZ</t>
  </si>
  <si>
    <t>PUESTO LOPEZ</t>
  </si>
  <si>
    <t>PUESTO LOPEZ ESTE</t>
  </si>
  <si>
    <t>PUESTO MOLINA</t>
  </si>
  <si>
    <t>PUESTO MOLINA NORTE</t>
  </si>
  <si>
    <t>PUNTA BARDA</t>
  </si>
  <si>
    <t>PUNTA DE LAS BARDAS</t>
  </si>
  <si>
    <t>PUNTA ROSADA</t>
  </si>
  <si>
    <t>PUNTILLA DEL HUINCAN</t>
  </si>
  <si>
    <t>PUNTILLA HUINCAN</t>
  </si>
  <si>
    <t>RANQUILCO</t>
  </si>
  <si>
    <t>RANQUIL-CO NORTE</t>
  </si>
  <si>
    <t>RESTINGA ALI</t>
  </si>
  <si>
    <t>RINCON BLANCO</t>
  </si>
  <si>
    <t>RINCON DE MANGRULLO</t>
  </si>
  <si>
    <t>RINCON DEL MANGRULLO</t>
  </si>
  <si>
    <t>RIO BARRANCAS</t>
  </si>
  <si>
    <t>RIO GRANDE</t>
  </si>
  <si>
    <t>RIO MAYO</t>
  </si>
  <si>
    <t>RÍO NEGRO NORTE</t>
  </si>
  <si>
    <t>RIO NEUQUEN</t>
  </si>
  <si>
    <t>RIO TUNUYAN</t>
  </si>
  <si>
    <t>RIO TUNUYAN (60%)</t>
  </si>
  <si>
    <t>SALINAS DEL HUITRIN</t>
  </si>
  <si>
    <t>SAN ROQUE</t>
  </si>
  <si>
    <t>SAN SEBASTIAN</t>
  </si>
  <si>
    <t>SANTO DOMINGO</t>
  </si>
  <si>
    <t>SECO LEON</t>
  </si>
  <si>
    <t>SECO LEÓN</t>
  </si>
  <si>
    <t>SEÑAL CERRO BAYO</t>
  </si>
  <si>
    <t>SEÑAL LOMITA</t>
  </si>
  <si>
    <t>SEÑAL PICADA</t>
  </si>
  <si>
    <t>SHALE OIL</t>
  </si>
  <si>
    <t>TIERRA DEL FUEGO - FRACCION A</t>
  </si>
  <si>
    <t>TIERRA DEL FUEGO - FRACCION B</t>
  </si>
  <si>
    <t>TIERRA DEL FUEGO - FRACCION C</t>
  </si>
  <si>
    <t>TIERRA DEL FUEGO - FRACCION D</t>
  </si>
  <si>
    <t>TIERRA DEL FUEGO - FRACCION E</t>
  </si>
  <si>
    <t>UGARTECHE</t>
  </si>
  <si>
    <t>VACAS MUERTAS</t>
  </si>
  <si>
    <t>VALLE VERDE</t>
  </si>
  <si>
    <t>VIZCACHERAS</t>
  </si>
  <si>
    <t>VIZCACHERAS OESTE</t>
  </si>
  <si>
    <t>VOLCAN AUCA MAHUIDA</t>
  </si>
  <si>
    <t>VOLCÁN AUCA MAHUIDA</t>
  </si>
  <si>
    <t>YSUR</t>
  </si>
  <si>
    <t>ZAMPAL OESTE</t>
  </si>
  <si>
    <t>ZONA CENTRAL - BELLA VISTA ESTE</t>
  </si>
  <si>
    <t>NORTE NO OPERADAS</t>
  </si>
  <si>
    <t>OPERACIONES OESTE</t>
  </si>
  <si>
    <t>CENTRO NO OPERADAS</t>
  </si>
  <si>
    <t>OPERACIONES GAS</t>
  </si>
  <si>
    <t>NOC NO OPERADAS</t>
  </si>
  <si>
    <t>OPERACIONES RÍO COLORADO</t>
  </si>
  <si>
    <t>OPERACIONES OIL</t>
  </si>
  <si>
    <t>OPERACIONES SANTA CRUZ</t>
  </si>
  <si>
    <t>OPERACIONES MENDOZA NORTE</t>
  </si>
  <si>
    <t>OPERACIONES CHT-CS</t>
  </si>
  <si>
    <t>OPERACIONES ESTE</t>
  </si>
  <si>
    <t>OPERACIONES AUSTRAL</t>
  </si>
  <si>
    <t>OPERACIONES CHILE</t>
  </si>
  <si>
    <t>REGIONAL</t>
  </si>
  <si>
    <t>CENTRAL</t>
  </si>
  <si>
    <t>NO CONVENCIONAL</t>
  </si>
  <si>
    <t>NORTE</t>
  </si>
  <si>
    <t>SUR</t>
  </si>
  <si>
    <t>Perforacion seccion aislacion sin retorno.</t>
  </si>
  <si>
    <t xml:space="preserve"> </t>
  </si>
  <si>
    <t xml:space="preserve">PELIGRO: Falta de detección temprana de influjo por no contar con barrera primaria (fluido).
CONSECUENCIAS: Influjo  en superficie durante la perforación de la sección de aislación.
</t>
  </si>
  <si>
    <t xml:space="preserve">1. Realizar Cierre Duro ante eventual control de pozo.
2. Leer y registrar presiones de cierre por directa y anular.
</t>
  </si>
  <si>
    <t xml:space="preserve"> - Perforar con precaución realizando tratamientos con material obturante para recuperar circulación y/o remediar las admisiones del fluido de perforación.  
- Uso de válvula de circulación en BHA (PBL) para bombear tapones obturantes con altas concentraciones de LCM (150 kg/m3 a 400 kg/m3; 50 kg/m3 Bentonita +200 Kg/m3 Marseal +70 kg/m3 Marpol Sellante + 80 kg/m3 obturante mezcla).
- Al finalizar la perforación de la sección de aislación, bombear tapón para dejar reposar, realizar flow check en el zapato de 30 min y verificar que no hay desplazamiento antes de sacar herramienta total.  
- Análisis de pozos de referencia, donde no se observaron inconvenientes al perforar sin retorno.
- Realizar simulacros para minimizar tiempos de respuesta mitigando la consecuencia con todos los turnos.
- Disponer de lodo suficiente para terminar el tramo en función del caudal con el que se está perforando. 
- Antes de sacar BHA disponer de kill mud (1150 gr/lt) para bombear por anular en caso de que el pozo comience a fluir.
- Disponer de tanque (tipo australiano) de almacenamiento de agua en el yacimiento y seleccionar un equipo perforador con capacidad suficiente de pitetas (+ 120m3).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</si>
</sst>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d\-mmm\-yy;@"/>
    <numFmt numFmtId="165" formatCode="_-* #,##0.00\ &quot;€&quot;_-;\-* #,##0.00\ &quot;€&quot;_-;_-* &quot;-&quot;??\ &quot;€&quot;_-;_-@_-"/>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tint="0.499984740745262"/>
      <name val="Calibri"/>
      <family val="2"/>
      <scheme val="minor"/>
    </font>
    <font>
      <sz val="10"/>
      <color indexed="8"/>
      <name val="Arial"/>
      <family val="2"/>
    </font>
    <font>
      <sz val="10"/>
      <name val="Arial"/>
      <family val="2"/>
    </font>
    <font>
      <b/>
      <sz val="14"/>
      <color theme="1" tint="0.499984740745262"/>
      <name val="Calibri"/>
      <family val="2"/>
      <scheme val="minor"/>
    </font>
    <font>
      <sz val="11"/>
      <name val="Calibri"/>
      <family val="2"/>
      <scheme val="minor"/>
    </font>
    <font>
      <b/>
      <sz val="10"/>
      <color theme="0" tint="-0.499984740745262"/>
      <name val="Calibri"/>
      <family val="2"/>
      <scheme val="minor"/>
    </font>
    <font>
      <b/>
      <sz val="10"/>
      <name val="Calibri"/>
      <family val="2"/>
      <scheme val="minor"/>
    </font>
    <font>
      <b/>
      <sz val="22"/>
      <color theme="1" tint="0.499984740745262"/>
      <name val="Calibri"/>
      <family val="2"/>
      <scheme val="minor"/>
    </font>
    <font>
      <sz val="10"/>
      <color theme="1"/>
      <name val="Calibri"/>
      <family val="2"/>
      <scheme val="minor"/>
    </font>
    <font>
      <sz val="10"/>
      <color theme="1"/>
      <name val="Arial"/>
      <family val="2"/>
    </font>
    <font>
      <b/>
      <sz val="11"/>
      <name val="Calibri"/>
      <family val="2"/>
      <scheme val="minor"/>
    </font>
    <font>
      <b/>
      <sz val="10"/>
      <color theme="1"/>
      <name val="Calibri"/>
      <family val="2"/>
      <scheme val="minor"/>
    </font>
    <font>
      <b/>
      <sz val="10"/>
      <color theme="0"/>
      <name val="Calibri"/>
      <family val="2"/>
      <scheme val="minor"/>
    </font>
    <font>
      <b/>
      <u/>
      <sz val="10"/>
      <color theme="1"/>
      <name val="Calibri"/>
      <family val="2"/>
      <scheme val="minor"/>
    </font>
    <font>
      <b/>
      <u/>
      <sz val="10"/>
      <color rgb="FF0000FF"/>
      <name val="Arial"/>
      <family val="2"/>
    </font>
    <font>
      <sz val="10"/>
      <color theme="1"/>
      <name val="Times New Roman"/>
      <family val="1"/>
    </font>
    <font>
      <sz val="8"/>
      <color theme="1"/>
      <name val="Arial"/>
      <family val="2"/>
    </font>
    <font>
      <b/>
      <sz val="8"/>
      <color rgb="FFFFFFFF"/>
      <name val="Arial"/>
      <family val="2"/>
    </font>
    <font>
      <b/>
      <sz val="8"/>
      <color theme="1"/>
      <name val="Arial"/>
      <family val="2"/>
    </font>
    <font>
      <b/>
      <sz val="14"/>
      <color theme="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font>
    <font>
      <u/>
      <sz val="11"/>
      <color theme="10"/>
      <name val="Calibri"/>
      <family val="2"/>
      <scheme val="minor"/>
    </font>
    <font>
      <sz val="11"/>
      <color indexed="8"/>
      <name val="Calibri"/>
      <family val="2"/>
    </font>
    <font>
      <b/>
      <sz val="16"/>
      <color theme="3"/>
      <name val="Calibri"/>
      <family val="2"/>
      <scheme val="minor"/>
    </font>
    <font>
      <sz val="9"/>
      <color indexed="81"/>
      <name val="Tahoma"/>
      <family val="2"/>
    </font>
    <font>
      <b/>
      <sz val="9"/>
      <color indexed="81"/>
      <name val="Tahoma"/>
      <family val="2"/>
    </font>
    <font>
      <b/>
      <sz val="12"/>
      <color indexed="9"/>
      <name val="Arial Narrow"/>
      <family val="2"/>
    </font>
    <font>
      <b/>
      <sz val="14"/>
      <color rgb="FF000000"/>
      <name val="Arial"/>
      <family val="2"/>
    </font>
    <font>
      <b/>
      <sz val="10"/>
      <name val="Arial"/>
      <family val="2"/>
    </font>
    <font>
      <sz val="10"/>
      <color rgb="FF000000"/>
      <name val="Arial"/>
      <family val="2"/>
    </font>
    <font>
      <b/>
      <sz val="10"/>
      <color rgb="FF000000"/>
      <name val="Arial"/>
      <family val="2"/>
    </font>
    <font>
      <vertAlign val="superscript"/>
      <sz val="10"/>
      <color rgb="FF000000"/>
      <name val="Arial"/>
      <family val="2"/>
    </font>
    <font>
      <vertAlign val="superscript"/>
      <sz val="12"/>
      <color rgb="FF000000"/>
      <name val="Arial"/>
      <family val="2"/>
    </font>
    <font>
      <sz val="11"/>
      <color rgb="FF000000"/>
      <name val="Arial"/>
      <family val="2"/>
    </font>
    <font>
      <b/>
      <sz val="12"/>
      <color rgb="FF000000"/>
      <name val="Arial"/>
      <family val="2"/>
    </font>
    <font>
      <sz val="12"/>
      <color rgb="FF000000"/>
      <name val="Arial"/>
      <family val="2"/>
    </font>
    <font>
      <sz val="9"/>
      <color rgb="FF000000"/>
      <name val="Arial"/>
      <family val="2"/>
    </font>
    <font>
      <sz val="12"/>
      <color theme="1"/>
      <name val="Calibri"/>
      <family val="2"/>
      <scheme val="minor"/>
    </font>
    <font>
      <i/>
      <sz val="11"/>
      <color rgb="FFFF0000"/>
      <name val="Calibri"/>
      <family val="2"/>
      <scheme val="minor"/>
    </font>
    <font>
      <sz val="11"/>
      <color theme="1"/>
      <name val="Calibri"/>
      <family val="2"/>
    </font>
    <font>
      <b/>
      <sz val="10"/>
      <color theme="1"/>
      <name val="Arial"/>
      <family val="2"/>
    </font>
    <font>
      <b/>
      <sz val="10"/>
      <color theme="0"/>
      <name val="Arial"/>
      <family val="2"/>
    </font>
    <font>
      <sz val="10"/>
      <color rgb="FFFF0000"/>
      <name val="Arial"/>
      <family val="2"/>
    </font>
    <font>
      <sz val="10"/>
      <color theme="0"/>
      <name val="Arial"/>
      <family val="2"/>
    </font>
  </fonts>
  <fills count="30">
    <fill>
      <patternFill patternType="none"/>
    </fill>
    <fill>
      <patternFill patternType="gray125"/>
    </fill>
    <fill>
      <gradientFill degree="270">
        <stop position="0">
          <color theme="3"/>
        </stop>
        <stop position="1">
          <color theme="4"/>
        </stop>
      </gradient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9847407452621"/>
        <bgColor theme="0" tint="-0.14999847407452621"/>
      </patternFill>
    </fill>
    <fill>
      <gradientFill degree="270">
        <stop position="0">
          <color theme="6" tint="-0.49803155613879818"/>
        </stop>
        <stop position="1">
          <color theme="6"/>
        </stop>
      </gradientFill>
    </fill>
    <fill>
      <gradientFill degree="270">
        <stop position="0">
          <color theme="1"/>
        </stop>
        <stop position="1">
          <color theme="0" tint="-0.49803155613879818"/>
        </stop>
      </gradientFill>
    </fill>
    <fill>
      <patternFill patternType="solid">
        <fgColor theme="3" tint="0.79998168889431442"/>
        <bgColor indexed="64"/>
      </patternFill>
    </fill>
    <fill>
      <patternFill patternType="solid">
        <fgColor rgb="FF92D050"/>
        <bgColor indexed="64"/>
      </patternFill>
    </fill>
    <fill>
      <patternFill patternType="solid">
        <fgColor theme="0" tint="-0.499984740745262"/>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6530A"/>
        <bgColor indexed="64"/>
      </patternFill>
    </fill>
    <fill>
      <patternFill patternType="solid">
        <fgColor rgb="FFFFC000"/>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theme="0" tint="-0.14996795556505021"/>
        <bgColor indexed="64"/>
      </patternFill>
    </fill>
    <fill>
      <patternFill patternType="solid">
        <fgColor theme="9" tint="0.39997558519241921"/>
        <bgColor indexed="64"/>
      </patternFill>
    </fill>
  </fills>
  <borders count="109">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theme="0"/>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right>
      <top/>
      <bottom/>
      <diagonal/>
    </border>
    <border>
      <left style="thick">
        <color theme="0"/>
      </left>
      <right/>
      <top/>
      <bottom/>
      <diagonal/>
    </border>
    <border>
      <left/>
      <right style="thick">
        <color theme="0"/>
      </right>
      <top/>
      <bottom/>
      <diagonal/>
    </border>
    <border>
      <left style="thick">
        <color theme="0"/>
      </left>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style="thick">
        <color theme="0"/>
      </right>
      <top style="thin">
        <color theme="0" tint="-0.24994659260841701"/>
      </top>
      <bottom/>
      <diagonal/>
    </border>
    <border>
      <left style="thick">
        <color theme="0"/>
      </left>
      <right style="thick">
        <color theme="0"/>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right>
      <top style="thin">
        <color theme="0" tint="-0.24994659260841701"/>
      </top>
      <bottom style="thin">
        <color theme="0" tint="-0.24994659260841701"/>
      </bottom>
      <diagonal/>
    </border>
    <border>
      <left style="thick">
        <color theme="0"/>
      </left>
      <right/>
      <top style="thin">
        <color theme="0" tint="-0.24994659260841701"/>
      </top>
      <bottom/>
      <diagonal/>
    </border>
    <border>
      <left style="thick">
        <color theme="0"/>
      </left>
      <right style="thin">
        <color theme="0" tint="-0.24994659260841701"/>
      </right>
      <top style="thin">
        <color theme="0" tint="-0.24994659260841701"/>
      </top>
      <bottom style="thin">
        <color theme="0" tint="-0.24994659260841701"/>
      </bottom>
      <diagonal/>
    </border>
    <border>
      <left style="thick">
        <color theme="0"/>
      </left>
      <right style="thick">
        <color theme="0"/>
      </right>
      <top/>
      <bottom style="thin">
        <color theme="0" tint="-0.24994659260841701"/>
      </bottom>
      <diagonal/>
    </border>
    <border>
      <left/>
      <right style="thin">
        <color theme="0" tint="-0.24994659260841701"/>
      </right>
      <top style="thin">
        <color theme="0" tint="-0.24994659260841701"/>
      </top>
      <bottom style="thick">
        <color theme="0"/>
      </bottom>
      <diagonal/>
    </border>
    <border>
      <left style="thin">
        <color theme="0" tint="-0.24994659260841701"/>
      </left>
      <right style="thin">
        <color theme="0" tint="-0.24994659260841701"/>
      </right>
      <top style="thin">
        <color theme="0" tint="-0.24994659260841701"/>
      </top>
      <bottom style="thick">
        <color theme="0"/>
      </bottom>
      <diagonal/>
    </border>
    <border>
      <left style="thin">
        <color theme="0" tint="-0.24994659260841701"/>
      </left>
      <right style="thick">
        <color theme="0"/>
      </right>
      <top style="thin">
        <color theme="0" tint="-0.24994659260841701"/>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style="thick">
        <color theme="0"/>
      </left>
      <right style="thin">
        <color theme="0" tint="-0.24994659260841701"/>
      </right>
      <top style="thin">
        <color theme="0" tint="-0.24994659260841701"/>
      </top>
      <bottom style="thick">
        <color theme="0"/>
      </bottom>
      <diagonal/>
    </border>
    <border>
      <left style="thin">
        <color theme="0" tint="-0.24994659260841701"/>
      </left>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theme="0" tint="-0.249946592608417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top/>
      <bottom style="thin">
        <color theme="0"/>
      </bottom>
      <diagonal/>
    </border>
    <border>
      <left/>
      <right/>
      <top/>
      <bottom style="thick">
        <color theme="0"/>
      </bottom>
      <diagonal/>
    </border>
    <border>
      <left/>
      <right/>
      <top style="thick">
        <color theme="0"/>
      </top>
      <bottom/>
      <diagonal/>
    </border>
    <border>
      <left/>
      <right/>
      <top/>
      <bottom style="medium">
        <color theme="1"/>
      </bottom>
      <diagonal/>
    </border>
    <border>
      <left style="thin">
        <color auto="1"/>
      </left>
      <right style="medium">
        <color indexed="64"/>
      </right>
      <top style="medium">
        <color indexed="64"/>
      </top>
      <bottom style="medium">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medium">
        <color theme="0"/>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thin">
        <color theme="0"/>
      </top>
      <bottom style="thin">
        <color theme="0"/>
      </bottom>
      <diagonal/>
    </border>
    <border>
      <left/>
      <right style="medium">
        <color indexed="64"/>
      </right>
      <top style="thin">
        <color theme="0"/>
      </top>
      <bottom/>
      <diagonal/>
    </border>
    <border>
      <left style="medium">
        <color indexed="64"/>
      </left>
      <right style="medium">
        <color indexed="64"/>
      </right>
      <top style="medium">
        <color indexed="64"/>
      </top>
      <bottom style="thin">
        <color theme="0"/>
      </bottom>
      <diagonal/>
    </border>
    <border>
      <left style="thin">
        <color rgb="FF000000"/>
      </left>
      <right/>
      <top/>
      <bottom/>
      <diagonal/>
    </border>
    <border>
      <left/>
      <right style="thin">
        <color auto="1"/>
      </right>
      <top/>
      <bottom style="thin">
        <color theme="0"/>
      </bottom>
      <diagonal/>
    </border>
    <border>
      <left style="thin">
        <color auto="1"/>
      </left>
      <right style="thin">
        <color auto="1"/>
      </right>
      <top/>
      <bottom style="thin">
        <color theme="0"/>
      </bottom>
      <diagonal/>
    </border>
    <border>
      <left style="thin">
        <color auto="1"/>
      </left>
      <right/>
      <top/>
      <bottom style="thin">
        <color theme="0"/>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style="thin">
        <color theme="0" tint="-0.24994659260841701"/>
      </left>
      <right style="thick">
        <color theme="0"/>
      </right>
      <top style="thin">
        <color theme="0" tint="-0.24994659260841701"/>
      </top>
      <bottom/>
      <diagonal/>
    </border>
    <border>
      <left style="thick">
        <color theme="0"/>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ck">
        <color theme="0"/>
      </right>
      <top/>
      <bottom/>
      <diagonal/>
    </border>
    <border>
      <left style="thick">
        <color theme="0"/>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ck">
        <color theme="0"/>
      </right>
      <top/>
      <bottom style="thick">
        <color theme="0"/>
      </bottom>
      <diagonal/>
    </border>
    <border>
      <left style="thick">
        <color theme="0"/>
      </left>
      <right style="thin">
        <color theme="0" tint="-0.24994659260841701"/>
      </right>
      <top/>
      <bottom style="thick">
        <color theme="0"/>
      </bottom>
      <diagonal/>
    </border>
    <border>
      <left style="thin">
        <color theme="0" tint="-0.24994659260841701"/>
      </left>
      <right style="thick">
        <color theme="0"/>
      </right>
      <top style="thick">
        <color theme="0"/>
      </top>
      <bottom/>
      <diagonal/>
    </border>
    <border>
      <left style="thick">
        <color theme="0"/>
      </left>
      <right style="thin">
        <color theme="0" tint="-0.24994659260841701"/>
      </right>
      <top style="thick">
        <color theme="0"/>
      </top>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style="thin">
        <color theme="0" tint="-0.24994659260841701"/>
      </left>
      <right style="thick">
        <color theme="0"/>
      </right>
      <top/>
      <bottom style="thin">
        <color theme="0" tint="-0.24994659260841701"/>
      </bottom>
      <diagonal/>
    </border>
    <border>
      <left style="thick">
        <color theme="0"/>
      </left>
      <right style="thin">
        <color theme="0" tint="-0.24994659260841701"/>
      </right>
      <top/>
      <bottom style="thin">
        <color theme="0" tint="-0.24994659260841701"/>
      </bottom>
      <diagonal/>
    </border>
  </borders>
  <cellStyleXfs count="9">
    <xf numFmtId="0" fontId="0" fillId="0" borderId="0"/>
    <xf numFmtId="45" fontId="5" fillId="0" borderId="0"/>
    <xf numFmtId="0" fontId="1" fillId="0" borderId="0"/>
    <xf numFmtId="0" fontId="5" fillId="0" borderId="0"/>
    <xf numFmtId="0" fontId="6" fillId="0" borderId="0"/>
    <xf numFmtId="0" fontId="5" fillId="0" borderId="0"/>
    <xf numFmtId="0" fontId="28" fillId="0" borderId="0" applyNumberFormat="0" applyFill="0" applyBorder="0" applyAlignment="0" applyProtection="0"/>
    <xf numFmtId="0" fontId="6" fillId="0" borderId="0"/>
    <xf numFmtId="165" fontId="6" fillId="0" borderId="0" applyFont="0" applyFill="0" applyBorder="0" applyAlignment="0" applyProtection="0"/>
  </cellStyleXfs>
  <cellXfs count="447">
    <xf numFmtId="0" fontId="0" fillId="0" borderId="0" xfId="0"/>
    <xf numFmtId="0" fontId="0" fillId="0" borderId="0" xfId="0" applyProtection="1"/>
    <xf numFmtId="0" fontId="9" fillId="0" borderId="0" xfId="0" applyFont="1" applyAlignment="1">
      <alignment horizontal="center" vertical="center"/>
    </xf>
    <xf numFmtId="0" fontId="10" fillId="0" borderId="0" xfId="0" applyFont="1" applyFill="1" applyBorder="1" applyAlignment="1">
      <alignment horizontal="center" vertical="center"/>
    </xf>
    <xf numFmtId="0" fontId="9" fillId="0" borderId="26" xfId="0" applyFont="1" applyBorder="1" applyAlignment="1">
      <alignment horizontal="center" vertical="center"/>
    </xf>
    <xf numFmtId="0" fontId="0" fillId="0" borderId="26" xfId="0" applyBorder="1"/>
    <xf numFmtId="0" fontId="12" fillId="0" borderId="0" xfId="0" applyFont="1" applyAlignment="1">
      <alignment vertical="center" wrapText="1"/>
    </xf>
    <xf numFmtId="0" fontId="0" fillId="0" borderId="0" xfId="0" applyAlignment="1">
      <alignment vertical="center"/>
    </xf>
    <xf numFmtId="0" fontId="0" fillId="0" borderId="27"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3" fillId="6" borderId="30" xfId="0" applyFont="1" applyFill="1" applyBorder="1" applyAlignment="1">
      <alignment horizontal="center"/>
    </xf>
    <xf numFmtId="0" fontId="3" fillId="6" borderId="31" xfId="0" applyFont="1" applyFill="1" applyBorder="1"/>
    <xf numFmtId="0" fontId="0" fillId="0" borderId="34"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3" xfId="0" applyFill="1" applyBorder="1" applyAlignment="1" applyProtection="1">
      <alignment vertical="top" wrapText="1"/>
      <protection locked="0"/>
    </xf>
    <xf numFmtId="0" fontId="3" fillId="6" borderId="35" xfId="0" applyFont="1" applyFill="1" applyBorder="1" applyAlignment="1">
      <alignment horizontal="center"/>
    </xf>
    <xf numFmtId="0" fontId="3" fillId="6" borderId="36" xfId="0" applyFont="1" applyFill="1" applyBorder="1"/>
    <xf numFmtId="0" fontId="3" fillId="6" borderId="0" xfId="0" applyFont="1" applyFill="1" applyBorder="1" applyAlignment="1">
      <alignment horizontal="left"/>
    </xf>
    <xf numFmtId="0" fontId="3" fillId="6" borderId="0" xfId="0" applyFont="1" applyFill="1" applyBorder="1" applyAlignment="1">
      <alignment horizontal="center"/>
    </xf>
    <xf numFmtId="0" fontId="3" fillId="6" borderId="0" xfId="0" applyFont="1" applyFill="1" applyBorder="1"/>
    <xf numFmtId="0" fontId="0" fillId="0" borderId="0" xfId="0" applyBorder="1" applyAlignment="1">
      <alignment horizontal="left" vertical="top" wrapText="1"/>
    </xf>
    <xf numFmtId="0" fontId="15" fillId="3" borderId="50"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wrapText="1"/>
    </xf>
    <xf numFmtId="0" fontId="9" fillId="0" borderId="0" xfId="0" applyFont="1" applyFill="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xf numFmtId="0" fontId="12" fillId="0" borderId="0" xfId="0" applyFont="1" applyFill="1" applyAlignment="1">
      <alignment horizontal="center" vertical="center" wrapText="1"/>
    </xf>
    <xf numFmtId="0" fontId="12" fillId="0" borderId="0" xfId="0" applyFont="1" applyFill="1" applyAlignment="1">
      <alignment horizontal="center" wrapText="1"/>
    </xf>
    <xf numFmtId="0" fontId="0" fillId="0" borderId="0" xfId="0" applyFill="1" applyAlignment="1">
      <alignment horizontal="center" vertical="center"/>
    </xf>
    <xf numFmtId="0" fontId="12" fillId="0" borderId="12" xfId="0" applyFont="1" applyBorder="1" applyAlignment="1" applyProtection="1">
      <alignment horizontal="center" vertical="center" wrapText="1"/>
      <protection locked="0"/>
    </xf>
    <xf numFmtId="0" fontId="12" fillId="0" borderId="12" xfId="0" applyFont="1" applyBorder="1" applyAlignment="1" applyProtection="1">
      <alignment vertical="center" wrapText="1"/>
      <protection locked="0"/>
    </xf>
    <xf numFmtId="0" fontId="12" fillId="0" borderId="57" xfId="0" applyFont="1" applyBorder="1" applyAlignment="1">
      <alignment horizontal="center" vertical="center" wrapText="1"/>
    </xf>
    <xf numFmtId="0" fontId="9" fillId="0" borderId="0" xfId="0" applyFont="1" applyAlignment="1">
      <alignment horizontal="center" vertical="center" wrapText="1"/>
    </xf>
    <xf numFmtId="0" fontId="12" fillId="0" borderId="0" xfId="0" applyFont="1" applyAlignment="1" applyProtection="1">
      <alignment vertical="center" wrapText="1"/>
      <protection locked="0"/>
    </xf>
    <xf numFmtId="0" fontId="12"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12" fillId="0" borderId="58" xfId="0" applyFont="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Border="1" applyAlignment="1" applyProtection="1">
      <alignment horizontal="justify" vertical="justify" wrapText="1"/>
      <protection locked="0"/>
    </xf>
    <xf numFmtId="0" fontId="12" fillId="0" borderId="0" xfId="0" applyFont="1" applyBorder="1" applyAlignment="1" applyProtection="1">
      <alignment horizontal="left" vertical="center" wrapText="1"/>
      <protection locked="0"/>
    </xf>
    <xf numFmtId="0" fontId="19" fillId="0" borderId="0" xfId="0" applyFont="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0" borderId="0" xfId="0" applyFont="1" applyAlignment="1">
      <alignment horizontal="center" vertical="center" wrapText="1"/>
    </xf>
    <xf numFmtId="0" fontId="9" fillId="0" borderId="0" xfId="0" quotePrefix="1" applyFont="1" applyAlignment="1">
      <alignment horizontal="center" vertical="center" wrapText="1"/>
    </xf>
    <xf numFmtId="0" fontId="12" fillId="0" borderId="0" xfId="0" quotePrefix="1" applyFont="1" applyAlignment="1">
      <alignment vertical="center" wrapText="1"/>
    </xf>
    <xf numFmtId="0" fontId="15" fillId="0" borderId="0" xfId="0" quotePrefix="1" applyFont="1" applyAlignment="1">
      <alignment vertical="center" wrapText="1"/>
    </xf>
    <xf numFmtId="0" fontId="12" fillId="0" borderId="0" xfId="0" quotePrefix="1" applyFont="1" applyBorder="1" applyAlignment="1">
      <alignment vertical="center" wrapText="1"/>
    </xf>
    <xf numFmtId="0" fontId="12" fillId="0" borderId="0" xfId="0" quotePrefix="1" applyFont="1" applyAlignment="1">
      <alignment horizontal="center" vertical="center" wrapText="1"/>
    </xf>
    <xf numFmtId="0" fontId="0" fillId="0" borderId="0" xfId="0" applyBorder="1"/>
    <xf numFmtId="0" fontId="25" fillId="0" borderId="0" xfId="0" applyFont="1"/>
    <xf numFmtId="0" fontId="3" fillId="0" borderId="12" xfId="0" applyFont="1" applyBorder="1"/>
    <xf numFmtId="0" fontId="3" fillId="0" borderId="12" xfId="0" applyFont="1" applyBorder="1" applyAlignment="1">
      <alignment horizontal="center"/>
    </xf>
    <xf numFmtId="0" fontId="3" fillId="5" borderId="12" xfId="0" applyFont="1" applyFill="1" applyBorder="1" applyAlignment="1">
      <alignment horizontal="center"/>
    </xf>
    <xf numFmtId="0" fontId="3" fillId="0" borderId="0" xfId="0" applyFont="1" applyAlignment="1">
      <alignment horizontal="center"/>
    </xf>
    <xf numFmtId="0" fontId="24" fillId="12" borderId="39" xfId="0" applyFont="1" applyFill="1" applyBorder="1" applyAlignment="1">
      <alignment horizontal="center"/>
    </xf>
    <xf numFmtId="0" fontId="24" fillId="12" borderId="0" xfId="0" applyFont="1" applyFill="1" applyBorder="1" applyAlignment="1">
      <alignment horizontal="center"/>
    </xf>
    <xf numFmtId="0" fontId="0" fillId="0" borderId="12" xfId="0" applyBorder="1" applyAlignment="1">
      <alignment vertical="top" wrapText="1"/>
    </xf>
    <xf numFmtId="0" fontId="0" fillId="0" borderId="12" xfId="0" applyBorder="1" applyAlignment="1">
      <alignment horizontal="center" vertical="top" wrapText="1"/>
    </xf>
    <xf numFmtId="0" fontId="0" fillId="0" borderId="12" xfId="0" applyBorder="1" applyAlignment="1">
      <alignment horizontal="center"/>
    </xf>
    <xf numFmtId="0" fontId="24" fillId="21" borderId="39" xfId="0" applyFont="1" applyFill="1" applyBorder="1" applyAlignment="1">
      <alignment horizontal="center"/>
    </xf>
    <xf numFmtId="0" fontId="24" fillId="21" borderId="0" xfId="0" applyFont="1" applyFill="1" applyBorder="1" applyAlignment="1">
      <alignment horizontal="center"/>
    </xf>
    <xf numFmtId="0" fontId="23" fillId="20" borderId="39" xfId="0" applyFont="1" applyFill="1" applyBorder="1" applyAlignment="1">
      <alignment horizontal="center"/>
    </xf>
    <xf numFmtId="0" fontId="23" fillId="20" borderId="0" xfId="0" applyFont="1" applyFill="1" applyBorder="1" applyAlignment="1">
      <alignment horizontal="center"/>
    </xf>
    <xf numFmtId="0" fontId="0" fillId="0" borderId="0" xfId="0" applyAlignment="1">
      <alignment horizontal="center"/>
    </xf>
    <xf numFmtId="0" fontId="3" fillId="0" borderId="0" xfId="0" applyFont="1"/>
    <xf numFmtId="0" fontId="0" fillId="0" borderId="12" xfId="0" applyBorder="1" applyAlignment="1">
      <alignment horizontal="left"/>
    </xf>
    <xf numFmtId="0" fontId="0" fillId="0" borderId="0" xfId="0" applyBorder="1" applyAlignment="1">
      <alignment vertical="top" wrapText="1"/>
    </xf>
    <xf numFmtId="0" fontId="3" fillId="0" borderId="12" xfId="0" applyFont="1" applyBorder="1" applyAlignment="1">
      <alignment horizontal="left"/>
    </xf>
    <xf numFmtId="0" fontId="27" fillId="0" borderId="0" xfId="5" applyFont="1" applyFill="1" applyBorder="1" applyAlignment="1">
      <alignment horizontal="center"/>
    </xf>
    <xf numFmtId="0" fontId="28" fillId="0" borderId="0" xfId="6"/>
    <xf numFmtId="0" fontId="0" fillId="8" borderId="0" xfId="0" applyFont="1" applyFill="1"/>
    <xf numFmtId="0" fontId="29" fillId="0" borderId="0" xfId="5" applyFont="1" applyFill="1" applyBorder="1" applyAlignment="1">
      <alignment wrapText="1"/>
    </xf>
    <xf numFmtId="0" fontId="0" fillId="0" borderId="0" xfId="0" applyFont="1"/>
    <xf numFmtId="0" fontId="0" fillId="0" borderId="66" xfId="0" applyFont="1" applyBorder="1"/>
    <xf numFmtId="0" fontId="2" fillId="7" borderId="0" xfId="0" applyFont="1" applyFill="1" applyAlignment="1">
      <alignment horizontal="left"/>
    </xf>
    <xf numFmtId="0" fontId="2" fillId="7" borderId="0" xfId="0" applyFont="1" applyFill="1" applyAlignment="1" applyProtection="1">
      <alignment horizontal="center"/>
      <protection locked="0"/>
    </xf>
    <xf numFmtId="0" fontId="0" fillId="6" borderId="12" xfId="0" applyFill="1" applyBorder="1"/>
    <xf numFmtId="0" fontId="2" fillId="14" borderId="12" xfId="0" applyFont="1" applyFill="1" applyBorder="1"/>
    <xf numFmtId="0" fontId="2" fillId="14" borderId="12" xfId="0" applyFont="1" applyFill="1" applyBorder="1" applyAlignment="1">
      <alignment horizontal="center"/>
    </xf>
    <xf numFmtId="0" fontId="11" fillId="0" borderId="0" xfId="0" applyFont="1" applyFill="1" applyBorder="1" applyAlignment="1">
      <alignment vertical="center"/>
    </xf>
    <xf numFmtId="0" fontId="11" fillId="0" borderId="60" xfId="0" applyFont="1" applyFill="1" applyBorder="1" applyAlignment="1">
      <alignment vertical="center"/>
    </xf>
    <xf numFmtId="0" fontId="15" fillId="0" borderId="0" xfId="0" applyFont="1" applyBorder="1" applyAlignment="1">
      <alignment horizontal="center" vertical="center" wrapText="1"/>
    </xf>
    <xf numFmtId="0" fontId="0" fillId="5" borderId="0" xfId="0" applyFill="1"/>
    <xf numFmtId="0" fontId="0" fillId="22" borderId="24" xfId="0" applyFill="1" applyBorder="1" applyAlignment="1">
      <alignment horizontal="center" wrapText="1"/>
    </xf>
    <xf numFmtId="0" fontId="0" fillId="22" borderId="25" xfId="0" applyFill="1" applyBorder="1" applyAlignment="1">
      <alignment horizontal="center" wrapText="1"/>
    </xf>
    <xf numFmtId="0" fontId="0" fillId="22" borderId="67" xfId="0" applyFill="1" applyBorder="1" applyAlignment="1">
      <alignment horizontal="center" wrapText="1"/>
    </xf>
    <xf numFmtId="0" fontId="3" fillId="12" borderId="17" xfId="0" applyFont="1" applyFill="1" applyBorder="1" applyAlignment="1">
      <alignment horizontal="center"/>
    </xf>
    <xf numFmtId="0" fontId="3" fillId="21" borderId="30" xfId="0" applyFont="1" applyFill="1" applyBorder="1" applyAlignment="1">
      <alignment horizontal="center" vertical="center"/>
    </xf>
    <xf numFmtId="0" fontId="2" fillId="20" borderId="31" xfId="0" applyFont="1" applyFill="1" applyBorder="1" applyAlignment="1">
      <alignment horizontal="center" vertical="center"/>
    </xf>
    <xf numFmtId="0" fontId="0" fillId="11" borderId="22" xfId="0" applyFill="1" applyBorder="1" applyAlignment="1">
      <alignment horizontal="center"/>
    </xf>
    <xf numFmtId="0" fontId="0" fillId="11" borderId="35" xfId="0" applyFill="1" applyBorder="1" applyAlignment="1">
      <alignment horizontal="center"/>
    </xf>
    <xf numFmtId="0" fontId="0" fillId="11" borderId="36" xfId="0" applyFill="1" applyBorder="1" applyAlignment="1">
      <alignment horizontal="center"/>
    </xf>
    <xf numFmtId="0" fontId="3" fillId="12" borderId="17" xfId="0" applyFont="1" applyFill="1" applyBorder="1" applyAlignment="1"/>
    <xf numFmtId="0" fontId="0" fillId="11" borderId="31" xfId="0" applyFill="1" applyBorder="1" applyAlignment="1">
      <alignment horizontal="center"/>
    </xf>
    <xf numFmtId="0" fontId="3" fillId="12" borderId="68" xfId="0" applyFont="1" applyFill="1" applyBorder="1" applyAlignment="1">
      <alignment horizontal="center" vertical="center"/>
    </xf>
    <xf numFmtId="0" fontId="3" fillId="21" borderId="4" xfId="0" applyFont="1" applyFill="1" applyBorder="1" applyAlignment="1">
      <alignment horizontal="center" vertical="center"/>
    </xf>
    <xf numFmtId="0" fontId="3" fillId="21" borderId="1" xfId="0" applyFont="1" applyFill="1" applyBorder="1" applyAlignment="1">
      <alignment horizontal="center" vertical="center"/>
    </xf>
    <xf numFmtId="0" fontId="3" fillId="21" borderId="68" xfId="0" applyFont="1" applyFill="1" applyBorder="1" applyAlignment="1">
      <alignment horizontal="center" vertical="center"/>
    </xf>
    <xf numFmtId="0" fontId="0" fillId="11" borderId="69" xfId="0" applyFill="1" applyBorder="1" applyAlignment="1">
      <alignment horizontal="center"/>
    </xf>
    <xf numFmtId="0" fontId="3" fillId="21" borderId="5" xfId="0" applyFont="1" applyFill="1" applyBorder="1" applyAlignment="1">
      <alignment horizontal="center" vertical="center"/>
    </xf>
    <xf numFmtId="0" fontId="3" fillId="21" borderId="2" xfId="0" applyFont="1" applyFill="1" applyBorder="1" applyAlignment="1">
      <alignment horizontal="center" vertical="center"/>
    </xf>
    <xf numFmtId="0" fontId="2" fillId="20" borderId="70" xfId="0" applyFont="1" applyFill="1" applyBorder="1" applyAlignment="1">
      <alignment horizontal="center" vertical="center"/>
    </xf>
    <xf numFmtId="0" fontId="3" fillId="21" borderId="71" xfId="0" applyFont="1" applyFill="1" applyBorder="1" applyAlignment="1">
      <alignment horizontal="center" vertical="center"/>
    </xf>
    <xf numFmtId="0" fontId="0" fillId="5" borderId="0" xfId="0" applyFill="1" applyBorder="1"/>
    <xf numFmtId="0" fontId="2" fillId="20" borderId="22" xfId="0" applyFont="1" applyFill="1" applyBorder="1" applyAlignment="1">
      <alignment vertical="center"/>
    </xf>
    <xf numFmtId="0" fontId="2" fillId="20" borderId="7" xfId="0" applyFont="1" applyFill="1" applyBorder="1" applyAlignment="1">
      <alignment horizontal="center"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horizontal="left" vertical="center" wrapText="1"/>
    </xf>
    <xf numFmtId="0" fontId="3" fillId="4" borderId="26" xfId="0" applyFont="1" applyFill="1" applyBorder="1" applyAlignment="1" applyProtection="1">
      <alignment horizontal="left" vertical="center" wrapText="1"/>
    </xf>
    <xf numFmtId="0" fontId="3" fillId="4" borderId="18" xfId="0" applyFont="1" applyFill="1" applyBorder="1" applyAlignment="1" applyProtection="1">
      <alignment vertical="center" wrapText="1"/>
    </xf>
    <xf numFmtId="0" fontId="3" fillId="12" borderId="37" xfId="0" applyFont="1" applyFill="1" applyBorder="1" applyAlignment="1" applyProtection="1">
      <alignment vertical="center"/>
    </xf>
    <xf numFmtId="0" fontId="12" fillId="0" borderId="11" xfId="0" applyFont="1" applyBorder="1" applyAlignment="1" applyProtection="1">
      <alignment vertical="center" wrapText="1"/>
    </xf>
    <xf numFmtId="0" fontId="12" fillId="0" borderId="0" xfId="0" applyFont="1" applyBorder="1" applyAlignment="1" applyProtection="1">
      <alignment vertical="top" wrapText="1"/>
    </xf>
    <xf numFmtId="164" fontId="0" fillId="6" borderId="8" xfId="0" applyNumberFormat="1" applyFill="1" applyBorder="1" applyAlignment="1" applyProtection="1">
      <alignment horizontal="left" vertical="center" wrapText="1"/>
    </xf>
    <xf numFmtId="0" fontId="0" fillId="6" borderId="9" xfId="0" applyFill="1" applyBorder="1" applyAlignment="1" applyProtection="1">
      <alignment horizontal="left" vertical="center" wrapText="1"/>
    </xf>
    <xf numFmtId="0" fontId="0" fillId="6" borderId="32" xfId="0" applyFill="1" applyBorder="1" applyAlignment="1" applyProtection="1">
      <alignment horizontal="left" vertical="center" wrapText="1"/>
    </xf>
    <xf numFmtId="0" fontId="0" fillId="0" borderId="12" xfId="0" applyBorder="1" applyAlignment="1">
      <alignment horizontal="center"/>
    </xf>
    <xf numFmtId="0" fontId="2" fillId="23" borderId="70" xfId="0" applyFont="1" applyFill="1" applyBorder="1" applyAlignment="1">
      <alignment horizontal="center" vertical="center"/>
    </xf>
    <xf numFmtId="0" fontId="2" fillId="23" borderId="60" xfId="0" applyFont="1" applyFill="1" applyBorder="1" applyAlignment="1">
      <alignment horizontal="center" vertical="center"/>
    </xf>
    <xf numFmtId="0" fontId="2" fillId="23" borderId="2"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20" xfId="0" applyFont="1" applyFill="1" applyBorder="1" applyAlignment="1">
      <alignment vertical="center"/>
    </xf>
    <xf numFmtId="0" fontId="2" fillId="23" borderId="30" xfId="0" applyFont="1" applyFill="1" applyBorder="1" applyAlignment="1">
      <alignment horizontal="center" vertical="center"/>
    </xf>
    <xf numFmtId="0" fontId="12" fillId="5" borderId="12" xfId="0" applyFont="1" applyFill="1" applyBorder="1" applyAlignment="1" applyProtection="1">
      <alignment horizontal="center" vertical="center" wrapText="1"/>
      <protection locked="0"/>
    </xf>
    <xf numFmtId="0" fontId="12" fillId="5" borderId="12" xfId="0" applyFont="1" applyFill="1" applyBorder="1" applyAlignment="1" applyProtection="1">
      <alignment vertical="center" wrapText="1"/>
      <protection locked="0"/>
    </xf>
    <xf numFmtId="0" fontId="12" fillId="6" borderId="12" xfId="0" applyFont="1" applyFill="1" applyBorder="1" applyAlignment="1">
      <alignment horizontal="center" vertical="center" wrapText="1"/>
    </xf>
    <xf numFmtId="0" fontId="3" fillId="4" borderId="0" xfId="0" applyFont="1" applyFill="1" applyBorder="1" applyAlignment="1" applyProtection="1">
      <alignment horizontal="left" vertical="center" wrapText="1"/>
    </xf>
    <xf numFmtId="0" fontId="12" fillId="3" borderId="12" xfId="0" applyFont="1" applyFill="1" applyBorder="1" applyAlignment="1">
      <alignment horizontal="center" vertical="center" wrapText="1"/>
    </xf>
    <xf numFmtId="0" fontId="3" fillId="24" borderId="72" xfId="0" applyFont="1" applyFill="1" applyBorder="1" applyAlignment="1">
      <alignment horizontal="center" vertical="center"/>
    </xf>
    <xf numFmtId="0" fontId="3" fillId="24" borderId="70" xfId="0" applyFont="1" applyFill="1" applyBorder="1" applyAlignment="1">
      <alignment horizontal="center" vertical="center"/>
    </xf>
    <xf numFmtId="0" fontId="3" fillId="24" borderId="3"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4" xfId="0" applyFont="1" applyFill="1" applyBorder="1" applyAlignment="1">
      <alignment horizontal="center" vertical="center"/>
    </xf>
    <xf numFmtId="0" fontId="3" fillId="24" borderId="30" xfId="0" applyFont="1" applyFill="1" applyBorder="1" applyAlignment="1">
      <alignment horizontal="center" vertical="center"/>
    </xf>
    <xf numFmtId="0" fontId="24" fillId="24" borderId="39" xfId="0" applyFont="1" applyFill="1" applyBorder="1" applyAlignment="1">
      <alignment horizontal="center"/>
    </xf>
    <xf numFmtId="0" fontId="24" fillId="24" borderId="0" xfId="0" applyFont="1" applyFill="1" applyBorder="1" applyAlignment="1">
      <alignment horizontal="center"/>
    </xf>
    <xf numFmtId="0" fontId="23" fillId="23" borderId="39" xfId="0" applyFont="1" applyFill="1" applyBorder="1" applyAlignment="1">
      <alignment horizontal="center"/>
    </xf>
    <xf numFmtId="0" fontId="23" fillId="23" borderId="0" xfId="0" applyFont="1" applyFill="1" applyBorder="1" applyAlignment="1">
      <alignment horizontal="center"/>
    </xf>
    <xf numFmtId="0" fontId="0" fillId="0" borderId="29" xfId="0" applyBorder="1"/>
    <xf numFmtId="0" fontId="0" fillId="0" borderId="0" xfId="0" applyFont="1" applyBorder="1"/>
    <xf numFmtId="0" fontId="0" fillId="0" borderId="19" xfId="0" applyBorder="1"/>
    <xf numFmtId="0" fontId="35" fillId="26" borderId="74" xfId="0" applyFont="1" applyFill="1" applyBorder="1" applyAlignment="1">
      <alignment horizontal="center" vertical="center" wrapText="1"/>
    </xf>
    <xf numFmtId="0" fontId="35" fillId="26" borderId="75" xfId="0" applyFont="1" applyFill="1" applyBorder="1" applyAlignment="1">
      <alignment horizontal="center" vertical="center" wrapText="1"/>
    </xf>
    <xf numFmtId="0" fontId="36" fillId="26" borderId="74" xfId="0" applyFont="1" applyFill="1" applyBorder="1" applyAlignment="1">
      <alignment horizontal="justify" vertical="center" wrapText="1"/>
    </xf>
    <xf numFmtId="16" fontId="36" fillId="0" borderId="75" xfId="0" applyNumberFormat="1" applyFont="1" applyBorder="1" applyAlignment="1">
      <alignment horizontal="center" vertical="center" wrapText="1"/>
    </xf>
    <xf numFmtId="0" fontId="36" fillId="0" borderId="75" xfId="0" applyFont="1" applyBorder="1" applyAlignment="1">
      <alignment horizontal="justify" vertical="center" wrapText="1"/>
    </xf>
    <xf numFmtId="0" fontId="37" fillId="26" borderId="75" xfId="0" applyFont="1" applyFill="1" applyBorder="1" applyAlignment="1">
      <alignment horizontal="center" vertical="center" wrapText="1"/>
    </xf>
    <xf numFmtId="0" fontId="36" fillId="0" borderId="77" xfId="0" applyFont="1" applyBorder="1" applyAlignment="1">
      <alignment horizontal="justify" vertical="center" wrapText="1"/>
    </xf>
    <xf numFmtId="0" fontId="36" fillId="0" borderId="75" xfId="0" applyFont="1" applyBorder="1" applyAlignment="1">
      <alignment horizontal="center" vertical="center" wrapText="1"/>
    </xf>
    <xf numFmtId="0" fontId="19" fillId="27" borderId="74" xfId="0" applyFont="1" applyFill="1" applyBorder="1" applyAlignment="1">
      <alignment vertical="top" wrapText="1"/>
    </xf>
    <xf numFmtId="0" fontId="19" fillId="0" borderId="75" xfId="0" applyFont="1" applyBorder="1" applyAlignment="1">
      <alignment vertical="top" wrapText="1"/>
    </xf>
    <xf numFmtId="0" fontId="37" fillId="26" borderId="74" xfId="0" applyFont="1" applyFill="1" applyBorder="1" applyAlignment="1">
      <alignment horizontal="center" vertical="center" wrapText="1"/>
    </xf>
    <xf numFmtId="0" fontId="3" fillId="0" borderId="34" xfId="0" applyFont="1" applyBorder="1"/>
    <xf numFmtId="0" fontId="0" fillId="0" borderId="23" xfId="0" applyBorder="1"/>
    <xf numFmtId="0" fontId="41" fillId="26" borderId="81" xfId="0" applyFont="1" applyFill="1" applyBorder="1" applyAlignment="1">
      <alignment horizontal="center" vertical="center" wrapText="1"/>
    </xf>
    <xf numFmtId="0" fontId="41" fillId="26" borderId="79" xfId="0" applyFont="1" applyFill="1" applyBorder="1" applyAlignment="1">
      <alignment horizontal="center" vertical="center" wrapText="1"/>
    </xf>
    <xf numFmtId="0" fontId="37" fillId="12" borderId="82" xfId="0" applyFont="1" applyFill="1" applyBorder="1" applyAlignment="1">
      <alignment horizontal="center" vertical="center" wrapText="1"/>
    </xf>
    <xf numFmtId="0" fontId="43" fillId="12" borderId="0" xfId="0" applyFont="1" applyFill="1" applyBorder="1" applyAlignment="1">
      <alignment horizontal="center" vertical="center" wrapText="1"/>
    </xf>
    <xf numFmtId="0" fontId="41" fillId="12" borderId="82" xfId="0" applyFont="1" applyFill="1" applyBorder="1" applyAlignment="1">
      <alignment horizontal="center" vertical="center" wrapText="1"/>
    </xf>
    <xf numFmtId="0" fontId="41" fillId="12" borderId="0" xfId="0" applyFont="1" applyFill="1" applyBorder="1" applyAlignment="1">
      <alignment horizontal="center" vertical="center" wrapText="1"/>
    </xf>
    <xf numFmtId="0" fontId="44" fillId="12" borderId="74" xfId="0" applyFont="1" applyFill="1" applyBorder="1" applyAlignment="1">
      <alignment vertical="top" wrapText="1"/>
    </xf>
    <xf numFmtId="0" fontId="26" fillId="12" borderId="83" xfId="0" applyFont="1" applyFill="1" applyBorder="1" applyAlignment="1">
      <alignment vertical="top" wrapText="1"/>
    </xf>
    <xf numFmtId="0" fontId="41" fillId="21" borderId="82" xfId="0" applyFont="1" applyFill="1" applyBorder="1" applyAlignment="1">
      <alignment horizontal="center" vertical="center" wrapText="1"/>
    </xf>
    <xf numFmtId="0" fontId="41" fillId="21" borderId="0" xfId="0" applyFont="1" applyFill="1" applyBorder="1" applyAlignment="1">
      <alignment horizontal="center" vertical="center" wrapText="1"/>
    </xf>
    <xf numFmtId="0" fontId="44" fillId="21" borderId="74" xfId="0" applyFont="1" applyFill="1" applyBorder="1" applyAlignment="1">
      <alignment vertical="center" wrapText="1"/>
    </xf>
    <xf numFmtId="0" fontId="26" fillId="21" borderId="83" xfId="0" applyFont="1" applyFill="1" applyBorder="1" applyAlignment="1">
      <alignment vertical="top" wrapText="1"/>
    </xf>
    <xf numFmtId="0" fontId="44" fillId="21" borderId="82" xfId="0" applyFont="1" applyFill="1" applyBorder="1" applyAlignment="1">
      <alignment vertical="top" wrapText="1"/>
    </xf>
    <xf numFmtId="0" fontId="26" fillId="21" borderId="0" xfId="0" applyFont="1" applyFill="1" applyBorder="1" applyAlignment="1">
      <alignment vertical="top" wrapText="1"/>
    </xf>
    <xf numFmtId="0" fontId="44" fillId="21" borderId="74" xfId="0" applyFont="1" applyFill="1" applyBorder="1" applyAlignment="1">
      <alignment vertical="top" wrapText="1"/>
    </xf>
    <xf numFmtId="0" fontId="41" fillId="20" borderId="82"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44" fillId="20" borderId="82" xfId="0" applyFont="1" applyFill="1" applyBorder="1" applyAlignment="1">
      <alignment vertical="top" wrapText="1"/>
    </xf>
    <xf numFmtId="0" fontId="44" fillId="20" borderId="74" xfId="0" applyFont="1" applyFill="1" applyBorder="1" applyAlignment="1">
      <alignment vertical="top" wrapText="1"/>
    </xf>
    <xf numFmtId="0" fontId="26" fillId="20" borderId="83" xfId="0" applyFont="1" applyFill="1" applyBorder="1" applyAlignment="1">
      <alignment vertical="top" wrapText="1"/>
    </xf>
    <xf numFmtId="0" fontId="26" fillId="20" borderId="0" xfId="0" applyFont="1" applyFill="1" applyBorder="1" applyAlignment="1">
      <alignment vertical="top" wrapText="1"/>
    </xf>
    <xf numFmtId="0" fontId="0" fillId="0" borderId="34" xfId="0" applyBorder="1"/>
    <xf numFmtId="0" fontId="36" fillId="26" borderId="76" xfId="0" applyFont="1" applyFill="1" applyBorder="1" applyAlignment="1">
      <alignment horizontal="justify" vertical="center" wrapText="1"/>
    </xf>
    <xf numFmtId="16" fontId="36" fillId="0" borderId="76" xfId="0" applyNumberFormat="1" applyFont="1" applyBorder="1" applyAlignment="1">
      <alignment horizontal="center" vertical="center" wrapText="1"/>
    </xf>
    <xf numFmtId="0" fontId="37" fillId="26" borderId="76" xfId="0" applyFont="1" applyFill="1" applyBorder="1" applyAlignment="1">
      <alignment horizontal="center" vertical="center" wrapText="1"/>
    </xf>
    <xf numFmtId="0" fontId="36" fillId="26" borderId="84" xfId="0" applyFont="1" applyFill="1" applyBorder="1" applyAlignment="1">
      <alignment horizontal="justify" vertical="center" wrapText="1"/>
    </xf>
    <xf numFmtId="0" fontId="36" fillId="0" borderId="85" xfId="0" applyFont="1" applyBorder="1" applyAlignment="1">
      <alignment horizontal="justify" vertical="center" wrapText="1"/>
    </xf>
    <xf numFmtId="0" fontId="37" fillId="26" borderId="15" xfId="0" applyFont="1" applyFill="1" applyBorder="1" applyAlignment="1">
      <alignment horizontal="center" vertical="center" wrapText="1"/>
    </xf>
    <xf numFmtId="0" fontId="0" fillId="6" borderId="87" xfId="0" applyFill="1" applyBorder="1" applyAlignment="1" applyProtection="1">
      <alignment vertical="top" wrapText="1"/>
    </xf>
    <xf numFmtId="0" fontId="36" fillId="0" borderId="3" xfId="0" applyFont="1" applyFill="1" applyBorder="1" applyAlignment="1">
      <alignment horizontal="justify" vertical="center" wrapText="1"/>
    </xf>
    <xf numFmtId="0" fontId="0" fillId="0" borderId="3" xfId="0" applyFill="1" applyBorder="1" applyAlignment="1">
      <alignment horizontal="center"/>
    </xf>
    <xf numFmtId="0" fontId="37" fillId="0" borderId="3" xfId="0" applyFont="1" applyFill="1" applyBorder="1" applyAlignment="1">
      <alignment horizontal="center" vertical="center" wrapText="1"/>
    </xf>
    <xf numFmtId="0" fontId="36" fillId="0" borderId="59" xfId="0" applyFont="1" applyFill="1" applyBorder="1" applyAlignment="1">
      <alignment horizontal="justify" vertical="center" wrapText="1"/>
    </xf>
    <xf numFmtId="0" fontId="37" fillId="0" borderId="59" xfId="0" applyFont="1" applyFill="1" applyBorder="1" applyAlignment="1">
      <alignment horizontal="center" vertical="center" wrapText="1"/>
    </xf>
    <xf numFmtId="0" fontId="0" fillId="0" borderId="59" xfId="0" applyFill="1" applyBorder="1" applyAlignment="1">
      <alignment horizontal="center"/>
    </xf>
    <xf numFmtId="0" fontId="0" fillId="0" borderId="59" xfId="0" applyFill="1" applyBorder="1" applyAlignment="1">
      <alignment horizontal="left"/>
    </xf>
    <xf numFmtId="0" fontId="0" fillId="0" borderId="59" xfId="0" applyFill="1" applyBorder="1" applyAlignment="1">
      <alignment horizontal="center" vertical="top" wrapText="1"/>
    </xf>
    <xf numFmtId="0" fontId="24" fillId="0" borderId="0" xfId="0" applyFont="1" applyFill="1" applyBorder="1" applyAlignment="1">
      <alignment horizontal="center"/>
    </xf>
    <xf numFmtId="0" fontId="23" fillId="0" borderId="0" xfId="0" applyFont="1" applyFill="1" applyBorder="1" applyAlignment="1">
      <alignment horizontal="center"/>
    </xf>
    <xf numFmtId="0" fontId="3" fillId="4" borderId="88" xfId="0" applyFont="1" applyFill="1" applyBorder="1" applyAlignment="1" applyProtection="1">
      <alignment horizontal="left" vertical="center" wrapText="1"/>
    </xf>
    <xf numFmtId="0" fontId="3" fillId="4" borderId="86" xfId="0" applyFont="1" applyFill="1" applyBorder="1" applyAlignment="1" applyProtection="1">
      <alignment vertical="center" wrapText="1"/>
    </xf>
    <xf numFmtId="0" fontId="0" fillId="0" borderId="27" xfId="0" applyBorder="1"/>
    <xf numFmtId="0" fontId="0" fillId="0" borderId="16" xfId="0" applyBorder="1"/>
    <xf numFmtId="0" fontId="0" fillId="0" borderId="18" xfId="0" applyBorder="1"/>
    <xf numFmtId="0" fontId="3" fillId="0" borderId="29" xfId="0" applyFont="1" applyBorder="1"/>
    <xf numFmtId="0" fontId="0" fillId="0" borderId="59" xfId="0" applyBorder="1" applyAlignment="1">
      <alignment vertical="top" wrapText="1"/>
    </xf>
    <xf numFmtId="0" fontId="41" fillId="26" borderId="8" xfId="0" applyFont="1" applyFill="1" applyBorder="1" applyAlignment="1">
      <alignment horizontal="center" vertical="center" wrapText="1"/>
    </xf>
    <xf numFmtId="0" fontId="33" fillId="0" borderId="29" xfId="7" applyFont="1" applyFill="1" applyBorder="1" applyAlignment="1">
      <alignment vertical="center"/>
    </xf>
    <xf numFmtId="0" fontId="36" fillId="0" borderId="6" xfId="0" applyFont="1" applyFill="1" applyBorder="1" applyAlignment="1">
      <alignment horizontal="justify" vertical="center" wrapText="1"/>
    </xf>
    <xf numFmtId="0" fontId="0" fillId="0" borderId="6" xfId="0" applyFill="1" applyBorder="1" applyAlignment="1">
      <alignment horizontal="center"/>
    </xf>
    <xf numFmtId="0" fontId="37" fillId="0" borderId="6" xfId="0" applyFont="1" applyFill="1" applyBorder="1" applyAlignment="1">
      <alignment horizontal="center" vertical="center" wrapText="1"/>
    </xf>
    <xf numFmtId="0" fontId="37" fillId="26" borderId="93" xfId="0" applyFont="1" applyFill="1" applyBorder="1" applyAlignment="1">
      <alignment horizontal="center" vertical="center" wrapText="1"/>
    </xf>
    <xf numFmtId="0" fontId="0" fillId="0" borderId="6" xfId="0" applyFill="1" applyBorder="1" applyAlignment="1">
      <alignment horizontal="left"/>
    </xf>
    <xf numFmtId="0" fontId="0" fillId="0" borderId="6" xfId="0" applyFill="1" applyBorder="1" applyAlignment="1">
      <alignment horizontal="center" vertical="top" wrapText="1"/>
    </xf>
    <xf numFmtId="0" fontId="0" fillId="0" borderId="6" xfId="0" applyBorder="1" applyAlignment="1">
      <alignment vertical="top" wrapText="1"/>
    </xf>
    <xf numFmtId="0" fontId="12" fillId="0" borderId="56" xfId="0" applyFont="1" applyBorder="1" applyAlignment="1" applyProtection="1">
      <alignment horizontal="justify" vertical="top" wrapText="1"/>
      <protection locked="0"/>
    </xf>
    <xf numFmtId="0" fontId="3" fillId="21" borderId="21" xfId="0" applyFont="1" applyFill="1" applyBorder="1" applyAlignment="1">
      <alignment vertical="center"/>
    </xf>
    <xf numFmtId="0" fontId="3" fillId="24" borderId="20" xfId="0" applyFont="1" applyFill="1" applyBorder="1" applyAlignment="1">
      <alignment horizontal="center" vertical="center"/>
    </xf>
    <xf numFmtId="0" fontId="20" fillId="0" borderId="0" xfId="0" applyFont="1" applyAlignment="1">
      <alignment vertical="center"/>
    </xf>
    <xf numFmtId="0" fontId="46" fillId="5" borderId="0" xfId="0" applyFont="1" applyFill="1"/>
    <xf numFmtId="0" fontId="13" fillId="0" borderId="0" xfId="0" applyFont="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59" xfId="0" applyNumberFormat="1" applyFont="1" applyBorder="1" applyAlignment="1">
      <alignment horizontal="center" vertical="center" wrapText="1"/>
    </xf>
    <xf numFmtId="0" fontId="13" fillId="0" borderId="6" xfId="0" applyFont="1" applyBorder="1" applyAlignment="1">
      <alignment horizontal="left" vertical="center" wrapText="1"/>
    </xf>
    <xf numFmtId="0" fontId="47" fillId="11" borderId="12" xfId="0" applyFont="1" applyFill="1" applyBorder="1" applyAlignment="1">
      <alignment horizontal="center" vertical="center"/>
    </xf>
    <xf numFmtId="0" fontId="47" fillId="19" borderId="12" xfId="0" applyFont="1" applyFill="1" applyBorder="1" applyAlignment="1">
      <alignment horizontal="center" vertical="center"/>
    </xf>
    <xf numFmtId="0" fontId="6" fillId="0" borderId="0" xfId="0" applyFont="1" applyAlignment="1">
      <alignment vertical="center"/>
    </xf>
    <xf numFmtId="0" fontId="6" fillId="0" borderId="97" xfId="0" applyFont="1" applyBorder="1" applyAlignment="1">
      <alignment horizontal="left" vertical="center" wrapText="1"/>
    </xf>
    <xf numFmtId="0" fontId="13" fillId="0" borderId="97" xfId="0" applyFont="1" applyBorder="1" applyAlignment="1">
      <alignment horizontal="left" vertical="center" wrapText="1"/>
    </xf>
    <xf numFmtId="0" fontId="6" fillId="0" borderId="100" xfId="0" applyFont="1" applyBorder="1" applyAlignment="1">
      <alignment horizontal="left" vertical="center" wrapText="1"/>
    </xf>
    <xf numFmtId="0" fontId="13" fillId="0" borderId="100" xfId="0" applyFont="1" applyBorder="1" applyAlignment="1">
      <alignment horizontal="left" vertical="center" wrapText="1"/>
    </xf>
    <xf numFmtId="0" fontId="6" fillId="0" borderId="58" xfId="0" applyFont="1" applyBorder="1" applyAlignment="1">
      <alignment horizontal="left" vertical="center" wrapText="1"/>
    </xf>
    <xf numFmtId="0" fontId="6" fillId="0" borderId="58" xfId="0" applyFont="1" applyFill="1" applyBorder="1" applyAlignment="1">
      <alignment vertical="center"/>
    </xf>
    <xf numFmtId="0" fontId="13" fillId="0" borderId="58" xfId="0" applyFont="1" applyBorder="1" applyAlignment="1">
      <alignment horizontal="left" vertical="center" wrapText="1"/>
    </xf>
    <xf numFmtId="0" fontId="49" fillId="0" borderId="58" xfId="0" applyFont="1" applyFill="1" applyBorder="1" applyAlignment="1">
      <alignment vertical="center"/>
    </xf>
    <xf numFmtId="0" fontId="6" fillId="0" borderId="100" xfId="0" applyFont="1" applyFill="1" applyBorder="1" applyAlignment="1">
      <alignment horizontal="left" vertical="center" wrapText="1"/>
    </xf>
    <xf numFmtId="0" fontId="49" fillId="0" borderId="100"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49" fillId="0" borderId="105" xfId="0" applyFont="1" applyFill="1" applyBorder="1" applyAlignment="1">
      <alignment horizontal="left" vertical="center" wrapText="1"/>
    </xf>
    <xf numFmtId="0" fontId="6" fillId="0" borderId="100" xfId="0" applyFont="1" applyFill="1" applyBorder="1" applyAlignment="1">
      <alignment vertical="center"/>
    </xf>
    <xf numFmtId="0" fontId="49" fillId="0" borderId="100" xfId="0" applyFont="1" applyFill="1" applyBorder="1" applyAlignment="1">
      <alignment vertical="center"/>
    </xf>
    <xf numFmtId="0" fontId="13" fillId="0" borderId="106" xfId="0" applyFont="1" applyBorder="1" applyAlignment="1">
      <alignment vertical="center"/>
    </xf>
    <xf numFmtId="0" fontId="49" fillId="0" borderId="97" xfId="0" applyFont="1" applyFill="1" applyBorder="1" applyAlignment="1">
      <alignment horizontal="left" vertical="center" wrapText="1"/>
    </xf>
    <xf numFmtId="0" fontId="49" fillId="21" borderId="97" xfId="0" applyFont="1" applyFill="1" applyBorder="1" applyAlignment="1">
      <alignment horizontal="left" vertical="center" wrapText="1"/>
    </xf>
    <xf numFmtId="0" fontId="6" fillId="5" borderId="100" xfId="0" applyFont="1" applyFill="1" applyBorder="1" applyAlignment="1">
      <alignment horizontal="left" vertical="center" wrapText="1"/>
    </xf>
    <xf numFmtId="0" fontId="6" fillId="0" borderId="58" xfId="0" applyFont="1" applyBorder="1" applyAlignment="1">
      <alignment vertical="center" wrapText="1"/>
    </xf>
    <xf numFmtId="0" fontId="13" fillId="0" borderId="58" xfId="0" applyFont="1" applyBorder="1" applyAlignment="1">
      <alignment vertical="center" wrapText="1"/>
    </xf>
    <xf numFmtId="0" fontId="6" fillId="0" borderId="0" xfId="0" applyFont="1" applyFill="1" applyBorder="1" applyAlignment="1">
      <alignment horizontal="left" vertical="center" wrapText="1"/>
    </xf>
    <xf numFmtId="0" fontId="47" fillId="19" borderId="58" xfId="0" applyFont="1" applyFill="1" applyBorder="1" applyAlignment="1">
      <alignment horizontal="center" vertical="center"/>
    </xf>
    <xf numFmtId="0" fontId="6" fillId="0" borderId="97" xfId="0" applyFont="1" applyBorder="1" applyAlignment="1">
      <alignment vertical="center"/>
    </xf>
    <xf numFmtId="0" fontId="13" fillId="0" borderId="97" xfId="0" applyFont="1" applyBorder="1" applyAlignment="1">
      <alignment vertical="center"/>
    </xf>
    <xf numFmtId="0" fontId="6" fillId="0" borderId="106" xfId="0" applyFont="1" applyBorder="1" applyAlignment="1">
      <alignment horizontal="left" vertical="center" wrapText="1"/>
    </xf>
    <xf numFmtId="0" fontId="13" fillId="0" borderId="106" xfId="0" applyFont="1" applyBorder="1" applyAlignment="1">
      <alignment horizontal="left" vertical="center" wrapText="1"/>
    </xf>
    <xf numFmtId="0" fontId="8" fillId="0" borderId="0" xfId="0" applyFont="1" applyAlignment="1">
      <alignment vertical="center"/>
    </xf>
    <xf numFmtId="0" fontId="6" fillId="0" borderId="105" xfId="0" applyFont="1" applyBorder="1" applyAlignment="1">
      <alignment horizontal="left" vertical="center" wrapText="1"/>
    </xf>
    <xf numFmtId="0" fontId="13" fillId="0" borderId="105" xfId="0" applyFont="1" applyBorder="1" applyAlignment="1">
      <alignment horizontal="left" vertical="center" wrapText="1"/>
    </xf>
    <xf numFmtId="0" fontId="49" fillId="0" borderId="100" xfId="0" applyFont="1" applyBorder="1" applyAlignment="1">
      <alignment horizontal="left" vertical="center" wrapText="1"/>
    </xf>
    <xf numFmtId="0" fontId="6" fillId="5" borderId="97" xfId="0" applyFont="1" applyFill="1" applyBorder="1" applyAlignment="1">
      <alignment vertical="center"/>
    </xf>
    <xf numFmtId="0" fontId="49" fillId="21" borderId="97" xfId="0" applyFont="1" applyFill="1" applyBorder="1" applyAlignment="1">
      <alignment vertical="center"/>
    </xf>
    <xf numFmtId="0" fontId="8" fillId="0" borderId="58" xfId="0" applyFont="1" applyBorder="1" applyAlignment="1">
      <alignment vertical="center"/>
    </xf>
    <xf numFmtId="0" fontId="0" fillId="0" borderId="58" xfId="0" applyBorder="1" applyAlignment="1">
      <alignment vertical="center"/>
    </xf>
    <xf numFmtId="0" fontId="6" fillId="5" borderId="97" xfId="0" applyFont="1" applyFill="1" applyBorder="1" applyAlignment="1">
      <alignment horizontal="left" vertical="center" wrapText="1"/>
    </xf>
    <xf numFmtId="0" fontId="49" fillId="5" borderId="97" xfId="0" applyFont="1" applyFill="1" applyBorder="1" applyAlignment="1">
      <alignment vertical="center"/>
    </xf>
    <xf numFmtId="0" fontId="49" fillId="5" borderId="97" xfId="0" applyFont="1" applyFill="1" applyBorder="1" applyAlignment="1">
      <alignment horizontal="left" vertical="center" wrapText="1"/>
    </xf>
    <xf numFmtId="0" fontId="6" fillId="0" borderId="106" xfId="0" applyFont="1" applyBorder="1" applyAlignment="1">
      <alignment vertical="center"/>
    </xf>
    <xf numFmtId="0" fontId="49" fillId="0" borderId="106" xfId="0" applyFont="1" applyBorder="1" applyAlignment="1">
      <alignment vertical="center"/>
    </xf>
    <xf numFmtId="0" fontId="6" fillId="0" borderId="100" xfId="0" applyFont="1" applyBorder="1" applyAlignment="1">
      <alignment vertical="center" wrapText="1"/>
    </xf>
    <xf numFmtId="0" fontId="13" fillId="0" borderId="100" xfId="0" applyFont="1" applyBorder="1" applyAlignment="1">
      <alignment vertical="center" wrapText="1"/>
    </xf>
    <xf numFmtId="0" fontId="49" fillId="5" borderId="97" xfId="0" applyFont="1" applyFill="1" applyBorder="1" applyAlignment="1">
      <alignment vertical="center" wrapText="1"/>
    </xf>
    <xf numFmtId="0" fontId="49" fillId="0" borderId="100" xfId="0" applyFont="1" applyBorder="1" applyAlignment="1">
      <alignment vertical="center" wrapText="1"/>
    </xf>
    <xf numFmtId="0" fontId="0" fillId="0" borderId="0" xfId="0" applyFill="1" applyBorder="1"/>
    <xf numFmtId="0" fontId="0" fillId="12" borderId="14" xfId="0" applyFill="1" applyBorder="1"/>
    <xf numFmtId="0" fontId="8" fillId="0" borderId="0" xfId="0" applyFont="1"/>
    <xf numFmtId="0" fontId="8" fillId="29" borderId="0" xfId="0" applyFont="1" applyFill="1"/>
    <xf numFmtId="0" fontId="4" fillId="0" borderId="59" xfId="0" applyFont="1" applyFill="1" applyBorder="1" applyAlignment="1">
      <alignment horizontal="center" vertical="center" wrapText="1"/>
    </xf>
    <xf numFmtId="0" fontId="2" fillId="9" borderId="14" xfId="0" applyFont="1" applyFill="1" applyBorder="1" applyAlignment="1">
      <alignment horizontal="center" vertical="center"/>
    </xf>
    <xf numFmtId="0" fontId="2" fillId="10" borderId="14" xfId="0" applyFont="1" applyFill="1" applyBorder="1" applyAlignment="1">
      <alignment horizontal="center" vertical="center"/>
    </xf>
    <xf numFmtId="0" fontId="0" fillId="0" borderId="0" xfId="0" applyAlignment="1">
      <alignment horizontal="left" vertical="center"/>
    </xf>
    <xf numFmtId="0" fontId="7" fillId="0" borderId="61" xfId="0" applyFont="1" applyFill="1" applyBorder="1" applyAlignment="1">
      <alignment horizontal="center" vertical="center"/>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6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73" xfId="0" applyFont="1" applyFill="1" applyBorder="1" applyAlignment="1">
      <alignment horizontal="center" vertical="center"/>
    </xf>
    <xf numFmtId="0" fontId="0" fillId="3" borderId="16"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164" fontId="0" fillId="3" borderId="9" xfId="0" applyNumberFormat="1" applyFill="1" applyBorder="1" applyAlignment="1" applyProtection="1">
      <alignment horizontal="left" vertical="center" wrapText="1"/>
      <protection locked="0"/>
    </xf>
    <xf numFmtId="0" fontId="12" fillId="3" borderId="32" xfId="0" applyFont="1" applyFill="1" applyBorder="1" applyAlignment="1" applyProtection="1">
      <alignment horizontal="left" vertical="center" wrapText="1"/>
      <protection locked="0"/>
    </xf>
    <xf numFmtId="0" fontId="0" fillId="3" borderId="87"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3" fillId="4" borderId="0" xfId="0" applyFont="1" applyFill="1" applyBorder="1" applyAlignment="1" applyProtection="1">
      <alignment horizontal="left" vertical="center"/>
    </xf>
    <xf numFmtId="0" fontId="0" fillId="28" borderId="8" xfId="0" applyFill="1" applyBorder="1" applyAlignment="1" applyProtection="1">
      <alignment horizontal="left" vertical="center" wrapText="1"/>
    </xf>
    <xf numFmtId="0" fontId="0" fillId="6" borderId="9" xfId="0" applyFill="1" applyBorder="1" applyAlignment="1" applyProtection="1">
      <alignment horizontal="left" vertical="center" wrapText="1"/>
    </xf>
    <xf numFmtId="164" fontId="0" fillId="6" borderId="8" xfId="0" applyNumberFormat="1" applyFill="1" applyBorder="1" applyAlignment="1" applyProtection="1">
      <alignment horizontal="left" vertical="center" wrapText="1"/>
    </xf>
    <xf numFmtId="0" fontId="3" fillId="0" borderId="12" xfId="0" applyFont="1" applyBorder="1" applyAlignment="1">
      <alignment horizontal="center"/>
    </xf>
    <xf numFmtId="0" fontId="3" fillId="6" borderId="17" xfId="0" applyFont="1" applyFill="1" applyBorder="1" applyAlignment="1">
      <alignment horizontal="left"/>
    </xf>
    <xf numFmtId="0" fontId="3" fillId="6" borderId="30" xfId="0" applyFont="1" applyFill="1" applyBorder="1" applyAlignment="1">
      <alignment horizontal="left"/>
    </xf>
    <xf numFmtId="0" fontId="3" fillId="4" borderId="26" xfId="0" applyFont="1" applyFill="1" applyBorder="1" applyAlignment="1" applyProtection="1">
      <alignment horizontal="left" vertical="center"/>
    </xf>
    <xf numFmtId="0" fontId="3" fillId="6" borderId="22" xfId="0" applyFont="1" applyFill="1" applyBorder="1" applyAlignment="1">
      <alignment horizontal="left"/>
    </xf>
    <xf numFmtId="0" fontId="3" fillId="6" borderId="35" xfId="0" applyFont="1" applyFill="1" applyBorder="1" applyAlignment="1">
      <alignment horizontal="left"/>
    </xf>
    <xf numFmtId="0" fontId="0" fillId="0" borderId="10"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14" fillId="13" borderId="38" xfId="0" applyFont="1" applyFill="1" applyBorder="1" applyAlignment="1">
      <alignment horizontal="center" vertical="center" wrapText="1"/>
    </xf>
    <xf numFmtId="0" fontId="14" fillId="13" borderId="0" xfId="0" applyFont="1" applyFill="1" applyBorder="1" applyAlignment="1">
      <alignment horizontal="center" vertical="center" wrapText="1"/>
    </xf>
    <xf numFmtId="0" fontId="14" fillId="13" borderId="39" xfId="0" applyFont="1" applyFill="1" applyBorder="1" applyAlignment="1">
      <alignment horizontal="center" vertical="center" wrapText="1"/>
    </xf>
    <xf numFmtId="0" fontId="2" fillId="14" borderId="40" xfId="0" applyFont="1" applyFill="1" applyBorder="1" applyAlignment="1">
      <alignment horizontal="center" vertical="center"/>
    </xf>
    <xf numFmtId="0" fontId="2" fillId="14" borderId="41" xfId="0" applyFont="1" applyFill="1" applyBorder="1" applyAlignment="1">
      <alignment horizontal="center" vertical="center"/>
    </xf>
    <xf numFmtId="0" fontId="2" fillId="14" borderId="42" xfId="0" applyFont="1" applyFill="1" applyBorder="1" applyAlignment="1">
      <alignment horizontal="center" vertical="center"/>
    </xf>
    <xf numFmtId="0" fontId="3" fillId="15" borderId="40" xfId="0" applyFont="1" applyFill="1" applyBorder="1" applyAlignment="1">
      <alignment horizontal="center"/>
    </xf>
    <xf numFmtId="0" fontId="3" fillId="15" borderId="42" xfId="0" applyFont="1" applyFill="1" applyBorder="1" applyAlignment="1">
      <alignment horizontal="center"/>
    </xf>
    <xf numFmtId="0" fontId="3" fillId="16" borderId="40" xfId="0" applyFont="1" applyFill="1" applyBorder="1" applyAlignment="1">
      <alignment horizontal="center"/>
    </xf>
    <xf numFmtId="0" fontId="3" fillId="16" borderId="41" xfId="0" applyFont="1" applyFill="1" applyBorder="1" applyAlignment="1">
      <alignment horizontal="center"/>
    </xf>
    <xf numFmtId="0" fontId="3" fillId="16" borderId="42" xfId="0" applyFont="1" applyFill="1" applyBorder="1" applyAlignment="1">
      <alignment horizontal="center"/>
    </xf>
    <xf numFmtId="0" fontId="45" fillId="3" borderId="28" xfId="0" applyFont="1" applyFill="1" applyBorder="1" applyAlignment="1" applyProtection="1">
      <alignment horizontal="left" vertical="top" wrapText="1"/>
      <protection locked="0"/>
    </xf>
    <xf numFmtId="0" fontId="45" fillId="3" borderId="33" xfId="0" applyFont="1" applyFill="1" applyBorder="1" applyAlignment="1" applyProtection="1">
      <alignment horizontal="left" vertical="top" wrapText="1"/>
      <protection locked="0"/>
    </xf>
    <xf numFmtId="0" fontId="15" fillId="6" borderId="43" xfId="0" applyFont="1" applyFill="1" applyBorder="1" applyAlignment="1">
      <alignment horizontal="center" vertical="center" wrapText="1"/>
    </xf>
    <xf numFmtId="0" fontId="15" fillId="6" borderId="42" xfId="0" applyFont="1" applyFill="1" applyBorder="1" applyAlignment="1">
      <alignment horizontal="center" vertical="center"/>
    </xf>
    <xf numFmtId="0" fontId="15" fillId="6" borderId="44" xfId="0" applyFont="1" applyFill="1" applyBorder="1" applyAlignment="1">
      <alignment horizontal="left" vertical="center" wrapText="1"/>
    </xf>
    <xf numFmtId="0" fontId="15" fillId="6" borderId="49" xfId="0" applyFont="1" applyFill="1" applyBorder="1" applyAlignment="1">
      <alignment horizontal="left" vertical="center"/>
    </xf>
    <xf numFmtId="0" fontId="16" fillId="17" borderId="45" xfId="0" applyFont="1" applyFill="1" applyBorder="1" applyAlignment="1">
      <alignment horizontal="center" vertical="center"/>
    </xf>
    <xf numFmtId="0" fontId="16" fillId="17" borderId="12" xfId="0" applyFont="1" applyFill="1" applyBorder="1" applyAlignment="1">
      <alignment horizontal="center" vertical="center"/>
    </xf>
    <xf numFmtId="0" fontId="16" fillId="17" borderId="12" xfId="0" applyFont="1" applyFill="1" applyBorder="1" applyAlignment="1">
      <alignment horizontal="center" vertical="center" wrapText="1"/>
    </xf>
    <xf numFmtId="0" fontId="16" fillId="17" borderId="51" xfId="0" applyFont="1" applyFill="1" applyBorder="1" applyAlignment="1">
      <alignment horizontal="center" vertical="center" wrapText="1"/>
    </xf>
    <xf numFmtId="0" fontId="0" fillId="0" borderId="12" xfId="0" applyBorder="1" applyAlignment="1">
      <alignment horizontal="center" vertical="center"/>
    </xf>
    <xf numFmtId="0" fontId="18" fillId="0" borderId="0" xfId="0" applyFont="1" applyAlignment="1">
      <alignment vertical="center"/>
    </xf>
    <xf numFmtId="0" fontId="15" fillId="19" borderId="12" xfId="0" applyFont="1" applyFill="1" applyBorder="1" applyAlignment="1">
      <alignment horizontal="center" vertical="center" wrapText="1"/>
    </xf>
    <xf numFmtId="0" fontId="15" fillId="19" borderId="51" xfId="0" applyFont="1" applyFill="1" applyBorder="1" applyAlignment="1">
      <alignment horizontal="center" vertical="center" wrapText="1"/>
    </xf>
    <xf numFmtId="0" fontId="15" fillId="19" borderId="48" xfId="0" applyFont="1" applyFill="1" applyBorder="1" applyAlignment="1">
      <alignment horizontal="center" vertical="center" wrapText="1"/>
    </xf>
    <xf numFmtId="0" fontId="15" fillId="19" borderId="55" xfId="0" applyFont="1" applyFill="1" applyBorder="1" applyAlignment="1">
      <alignment horizontal="center" vertical="center" wrapText="1"/>
    </xf>
    <xf numFmtId="0" fontId="15" fillId="19" borderId="46" xfId="0" applyFont="1" applyFill="1" applyBorder="1" applyAlignment="1">
      <alignment horizontal="center" vertical="center" wrapText="1"/>
    </xf>
    <xf numFmtId="0" fontId="15" fillId="19" borderId="52" xfId="0" applyFont="1" applyFill="1" applyBorder="1" applyAlignment="1">
      <alignment horizontal="center" vertical="center" wrapText="1"/>
    </xf>
    <xf numFmtId="0" fontId="0" fillId="0" borderId="12" xfId="0" applyBorder="1" applyAlignment="1">
      <alignment horizontal="center"/>
    </xf>
    <xf numFmtId="0" fontId="16" fillId="17" borderId="46" xfId="0" applyFont="1" applyFill="1" applyBorder="1" applyAlignment="1">
      <alignment horizontal="center" vertical="center" wrapText="1"/>
    </xf>
    <xf numFmtId="0" fontId="16" fillId="17" borderId="52" xfId="0" applyFont="1" applyFill="1" applyBorder="1" applyAlignment="1">
      <alignment horizontal="center" vertical="center" wrapText="1"/>
    </xf>
    <xf numFmtId="0" fontId="15" fillId="18" borderId="44" xfId="0" applyFont="1" applyFill="1" applyBorder="1" applyAlignment="1">
      <alignment horizontal="center" vertical="center" wrapText="1"/>
    </xf>
    <xf numFmtId="0" fontId="15" fillId="18" borderId="53" xfId="0" applyFont="1" applyFill="1" applyBorder="1" applyAlignment="1">
      <alignment horizontal="center" vertical="center" wrapText="1"/>
    </xf>
    <xf numFmtId="0" fontId="15" fillId="18" borderId="47" xfId="0" applyFont="1" applyFill="1" applyBorder="1" applyAlignment="1">
      <alignment horizontal="center" vertical="center" wrapText="1"/>
    </xf>
    <xf numFmtId="0" fontId="15" fillId="18" borderId="54"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0" fontId="0" fillId="3" borderId="26" xfId="0" applyFill="1" applyBorder="1" applyAlignment="1" applyProtection="1">
      <alignment horizontal="left" vertical="center" wrapText="1"/>
      <protection locked="0"/>
    </xf>
    <xf numFmtId="0" fontId="20" fillId="0" borderId="0" xfId="0" applyFont="1" applyAlignment="1">
      <alignment vertical="center"/>
    </xf>
    <xf numFmtId="0" fontId="21" fillId="0" borderId="0" xfId="0" applyFont="1" applyFill="1" applyBorder="1" applyAlignment="1">
      <alignment horizontal="center" vertical="center" wrapText="1"/>
    </xf>
    <xf numFmtId="0" fontId="36" fillId="20" borderId="34" xfId="0" applyFont="1" applyFill="1" applyBorder="1" applyAlignment="1">
      <alignment horizontal="center" vertical="center" wrapText="1"/>
    </xf>
    <xf numFmtId="0" fontId="36" fillId="20" borderId="23" xfId="0" applyFont="1" applyFill="1" applyBorder="1" applyAlignment="1">
      <alignment horizontal="center" vertical="center" wrapText="1"/>
    </xf>
    <xf numFmtId="0" fontId="34" fillId="25" borderId="13"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78" xfId="0" applyFont="1" applyFill="1" applyBorder="1" applyAlignment="1">
      <alignment horizontal="center" vertical="center" wrapText="1"/>
    </xf>
    <xf numFmtId="0" fontId="34" fillId="25" borderId="79" xfId="0" applyFont="1" applyFill="1" applyBorder="1" applyAlignment="1">
      <alignment horizontal="center" vertical="center" wrapText="1"/>
    </xf>
    <xf numFmtId="0" fontId="34" fillId="25" borderId="80" xfId="0" applyFont="1" applyFill="1" applyBorder="1" applyAlignment="1">
      <alignment horizontal="center" vertical="center" wrapText="1"/>
    </xf>
    <xf numFmtId="0" fontId="36" fillId="20" borderId="29" xfId="0" applyFont="1" applyFill="1" applyBorder="1" applyAlignment="1">
      <alignment horizontal="left" vertical="center" wrapText="1"/>
    </xf>
    <xf numFmtId="0" fontId="36" fillId="20" borderId="19" xfId="0" applyFont="1" applyFill="1" applyBorder="1" applyAlignment="1">
      <alignment horizontal="left" vertical="center" wrapText="1"/>
    </xf>
    <xf numFmtId="0" fontId="43" fillId="20" borderId="29" xfId="0" applyFont="1" applyFill="1" applyBorder="1" applyAlignment="1">
      <alignment horizontal="left" vertical="center" wrapText="1"/>
    </xf>
    <xf numFmtId="0" fontId="43" fillId="20" borderId="19" xfId="0" applyFont="1" applyFill="1" applyBorder="1" applyAlignment="1">
      <alignment horizontal="left" vertical="center" wrapText="1"/>
    </xf>
    <xf numFmtId="0" fontId="37" fillId="20" borderId="27" xfId="0" applyFont="1" applyFill="1" applyBorder="1" applyAlignment="1">
      <alignment horizontal="center" vertical="center" wrapText="1"/>
    </xf>
    <xf numFmtId="0" fontId="37" fillId="20" borderId="18" xfId="0" applyFont="1" applyFill="1" applyBorder="1" applyAlignment="1">
      <alignment horizontal="center" vertical="center" wrapText="1"/>
    </xf>
    <xf numFmtId="0" fontId="37" fillId="12" borderId="34" xfId="0" applyFont="1" applyFill="1" applyBorder="1" applyAlignment="1">
      <alignment horizontal="center" vertical="center" wrapText="1"/>
    </xf>
    <xf numFmtId="0" fontId="37" fillId="12" borderId="23" xfId="0" applyFont="1" applyFill="1" applyBorder="1" applyAlignment="1">
      <alignment horizontal="center" vertical="center" wrapText="1"/>
    </xf>
    <xf numFmtId="0" fontId="41" fillId="26" borderId="13" xfId="0" applyFont="1" applyFill="1" applyBorder="1" applyAlignment="1">
      <alignment horizontal="center" vertical="center" wrapText="1"/>
    </xf>
    <xf numFmtId="0" fontId="41" fillId="26" borderId="15" xfId="0" applyFont="1" applyFill="1" applyBorder="1" applyAlignment="1">
      <alignment horizontal="center" vertical="center" wrapText="1"/>
    </xf>
    <xf numFmtId="0" fontId="37" fillId="12" borderId="27" xfId="0" applyFont="1" applyFill="1" applyBorder="1" applyAlignment="1">
      <alignment horizontal="center" vertical="center" wrapText="1"/>
    </xf>
    <xf numFmtId="0" fontId="37" fillId="12" borderId="18" xfId="0" applyFont="1" applyFill="1" applyBorder="1" applyAlignment="1">
      <alignment horizontal="center" vertical="center" wrapText="1"/>
    </xf>
    <xf numFmtId="0" fontId="43" fillId="12" borderId="29" xfId="0" applyFont="1" applyFill="1" applyBorder="1" applyAlignment="1">
      <alignment horizontal="left" vertical="center" wrapText="1"/>
    </xf>
    <xf numFmtId="0" fontId="43" fillId="12" borderId="19" xfId="0" applyFont="1" applyFill="1" applyBorder="1" applyAlignment="1">
      <alignment horizontal="left" vertical="center" wrapText="1"/>
    </xf>
    <xf numFmtId="0" fontId="37" fillId="21" borderId="27" xfId="0" applyFont="1" applyFill="1" applyBorder="1" applyAlignment="1">
      <alignment horizontal="center" vertical="center" wrapText="1"/>
    </xf>
    <xf numFmtId="0" fontId="37" fillId="21" borderId="18" xfId="0" applyFont="1" applyFill="1" applyBorder="1" applyAlignment="1">
      <alignment horizontal="center" vertical="center" wrapText="1"/>
    </xf>
    <xf numFmtId="0" fontId="43" fillId="21" borderId="29" xfId="0" applyFont="1" applyFill="1" applyBorder="1" applyAlignment="1">
      <alignment horizontal="left" vertical="center" wrapText="1"/>
    </xf>
    <xf numFmtId="0" fontId="43" fillId="21" borderId="19" xfId="0" applyFont="1" applyFill="1" applyBorder="1" applyAlignment="1">
      <alignment horizontal="left" vertical="center" wrapText="1"/>
    </xf>
    <xf numFmtId="0" fontId="37" fillId="21" borderId="34" xfId="0" applyFont="1" applyFill="1" applyBorder="1" applyAlignment="1">
      <alignment horizontal="center" vertical="center" wrapText="1"/>
    </xf>
    <xf numFmtId="0" fontId="37" fillId="21" borderId="23" xfId="0" applyFont="1" applyFill="1" applyBorder="1" applyAlignment="1">
      <alignment horizontal="center" vertical="center" wrapText="1"/>
    </xf>
    <xf numFmtId="0" fontId="36" fillId="21" borderId="29" xfId="0" applyFont="1" applyFill="1" applyBorder="1" applyAlignment="1">
      <alignment horizontal="left" vertical="center" wrapText="1"/>
    </xf>
    <xf numFmtId="0" fontId="36" fillId="21" borderId="19" xfId="0" applyFont="1" applyFill="1" applyBorder="1" applyAlignment="1">
      <alignment horizontal="left" vertical="center" wrapText="1"/>
    </xf>
    <xf numFmtId="0" fontId="36" fillId="0" borderId="89"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34" fillId="25" borderId="8" xfId="0" applyFont="1" applyFill="1" applyBorder="1" applyAlignment="1">
      <alignment horizontal="center" vertical="center" wrapText="1"/>
    </xf>
    <xf numFmtId="0" fontId="24" fillId="0" borderId="0" xfId="0" applyFont="1" applyFill="1" applyBorder="1" applyAlignment="1">
      <alignment horizontal="center" vertical="center"/>
    </xf>
    <xf numFmtId="0" fontId="34" fillId="25" borderId="90" xfId="0" applyFont="1" applyFill="1" applyBorder="1" applyAlignment="1">
      <alignment horizontal="center" vertical="center" wrapText="1"/>
    </xf>
    <xf numFmtId="0" fontId="34" fillId="25" borderId="91" xfId="0" applyFont="1" applyFill="1" applyBorder="1" applyAlignment="1">
      <alignment horizontal="center" vertical="center" wrapText="1"/>
    </xf>
    <xf numFmtId="0" fontId="34" fillId="25" borderId="92" xfId="0" applyFont="1" applyFill="1" applyBorder="1" applyAlignment="1">
      <alignment horizontal="center" vertical="center" wrapText="1"/>
    </xf>
    <xf numFmtId="0" fontId="25" fillId="0" borderId="29" xfId="0" applyFont="1" applyBorder="1" applyAlignment="1">
      <alignment horizontal="center" wrapText="1"/>
    </xf>
    <xf numFmtId="0" fontId="25" fillId="0" borderId="0" xfId="0" applyFont="1" applyBorder="1" applyAlignment="1">
      <alignment horizontal="center" wrapText="1"/>
    </xf>
    <xf numFmtId="0" fontId="0" fillId="0" borderId="29" xfId="0" applyBorder="1" applyAlignment="1">
      <alignment horizontal="center"/>
    </xf>
    <xf numFmtId="0" fontId="0" fillId="0" borderId="0" xfId="0" applyBorder="1" applyAlignment="1">
      <alignment horizontal="center"/>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3" fillId="17" borderId="29" xfId="7" applyFont="1" applyFill="1" applyBorder="1" applyAlignment="1">
      <alignment horizontal="center" vertical="center"/>
    </xf>
    <xf numFmtId="0" fontId="33" fillId="17" borderId="0" xfId="7" applyFont="1" applyFill="1" applyBorder="1" applyAlignment="1">
      <alignment horizontal="center" vertical="center"/>
    </xf>
    <xf numFmtId="0" fontId="41" fillId="26" borderId="63" xfId="0" applyFont="1" applyFill="1" applyBorder="1" applyAlignment="1">
      <alignment horizontal="center" vertical="center" wrapText="1"/>
    </xf>
    <xf numFmtId="0" fontId="41" fillId="26" borderId="8" xfId="0" applyFont="1" applyFill="1" applyBorder="1" applyAlignment="1">
      <alignment horizontal="center" vertical="center" wrapText="1"/>
    </xf>
    <xf numFmtId="0" fontId="0" fillId="0" borderId="0" xfId="0" applyBorder="1" applyAlignment="1">
      <alignment horizontal="left" vertical="center" wrapText="1"/>
    </xf>
    <xf numFmtId="0" fontId="0" fillId="22" borderId="27" xfId="0" applyFill="1" applyBorder="1" applyAlignment="1">
      <alignment horizontal="center" vertical="center" wrapText="1"/>
    </xf>
    <xf numFmtId="0" fontId="0" fillId="22" borderId="18" xfId="0" applyFill="1" applyBorder="1" applyAlignment="1">
      <alignment horizontal="center" vertical="center"/>
    </xf>
    <xf numFmtId="0" fontId="0" fillId="22" borderId="29" xfId="0" applyFill="1" applyBorder="1" applyAlignment="1">
      <alignment horizontal="center" vertical="center"/>
    </xf>
    <xf numFmtId="0" fontId="0" fillId="22" borderId="19" xfId="0" applyFill="1" applyBorder="1" applyAlignment="1">
      <alignment horizontal="center" vertical="center"/>
    </xf>
    <xf numFmtId="0" fontId="0" fillId="22" borderId="34" xfId="0" applyFill="1" applyBorder="1" applyAlignment="1">
      <alignment horizontal="center" vertical="center"/>
    </xf>
    <xf numFmtId="0" fontId="0" fillId="22" borderId="23" xfId="0" applyFill="1" applyBorder="1" applyAlignment="1">
      <alignment horizontal="center" vertical="center"/>
    </xf>
    <xf numFmtId="0" fontId="30" fillId="5" borderId="0" xfId="0" applyFont="1" applyFill="1" applyAlignment="1">
      <alignment horizontal="center"/>
    </xf>
    <xf numFmtId="0" fontId="47" fillId="6" borderId="12" xfId="0" applyFont="1" applyFill="1" applyBorder="1" applyAlignment="1">
      <alignment horizontal="center" vertical="center"/>
    </xf>
    <xf numFmtId="0" fontId="48" fillId="23" borderId="103" xfId="0" applyFont="1" applyFill="1" applyBorder="1" applyAlignment="1">
      <alignment horizontal="center" vertical="center"/>
    </xf>
    <xf numFmtId="0" fontId="48" fillId="23" borderId="98" xfId="0" applyFont="1" applyFill="1" applyBorder="1" applyAlignment="1">
      <alignment horizontal="center" vertical="center"/>
    </xf>
    <xf numFmtId="0" fontId="48" fillId="23" borderId="101" xfId="0" applyFont="1" applyFill="1" applyBorder="1" applyAlignment="1">
      <alignment horizontal="center" vertical="center"/>
    </xf>
    <xf numFmtId="0" fontId="48" fillId="20" borderId="103" xfId="0" applyFont="1" applyFill="1" applyBorder="1" applyAlignment="1">
      <alignment horizontal="center" vertical="center"/>
    </xf>
    <xf numFmtId="0" fontId="48" fillId="20" borderId="98" xfId="0" applyFont="1" applyFill="1" applyBorder="1" applyAlignment="1">
      <alignment horizontal="center" vertical="center"/>
    </xf>
    <xf numFmtId="0" fontId="48" fillId="20" borderId="107" xfId="0" applyFont="1" applyFill="1" applyBorder="1" applyAlignment="1">
      <alignment horizontal="center" vertical="center"/>
    </xf>
    <xf numFmtId="0" fontId="50" fillId="20" borderId="104" xfId="0" applyFont="1" applyFill="1" applyBorder="1" applyAlignment="1">
      <alignment horizontal="center" vertical="center"/>
    </xf>
    <xf numFmtId="0" fontId="50" fillId="20" borderId="99" xfId="0" applyFont="1" applyFill="1" applyBorder="1" applyAlignment="1">
      <alignment horizontal="center" vertical="center"/>
    </xf>
    <xf numFmtId="0" fontId="50" fillId="20" borderId="108" xfId="0" applyFont="1" applyFill="1" applyBorder="1" applyAlignment="1">
      <alignment horizontal="center" vertical="center"/>
    </xf>
    <xf numFmtId="0" fontId="47" fillId="12" borderId="95" xfId="0" applyFont="1" applyFill="1" applyBorder="1" applyAlignment="1">
      <alignment horizontal="center" vertical="center"/>
    </xf>
    <xf numFmtId="0" fontId="47" fillId="12" borderId="98" xfId="0" applyFont="1" applyFill="1" applyBorder="1" applyAlignment="1">
      <alignment horizontal="center" vertical="center"/>
    </xf>
    <xf numFmtId="0" fontId="47" fillId="12" borderId="101" xfId="0" applyFont="1" applyFill="1" applyBorder="1" applyAlignment="1">
      <alignment horizontal="center" vertical="center"/>
    </xf>
    <xf numFmtId="0" fontId="47" fillId="12" borderId="96" xfId="0" applyFont="1" applyFill="1" applyBorder="1" applyAlignment="1">
      <alignment horizontal="center" vertical="center"/>
    </xf>
    <xf numFmtId="0" fontId="47" fillId="12" borderId="99" xfId="0" applyFont="1" applyFill="1" applyBorder="1" applyAlignment="1">
      <alignment horizontal="center" vertical="center"/>
    </xf>
    <xf numFmtId="0" fontId="47" fillId="12" borderId="102" xfId="0" applyFont="1" applyFill="1" applyBorder="1" applyAlignment="1">
      <alignment horizontal="center" vertical="center"/>
    </xf>
    <xf numFmtId="0" fontId="47" fillId="21" borderId="103" xfId="0" applyFont="1" applyFill="1" applyBorder="1" applyAlignment="1">
      <alignment horizontal="center" vertical="center"/>
    </xf>
    <xf numFmtId="0" fontId="47" fillId="21" borderId="98" xfId="0" applyFont="1" applyFill="1" applyBorder="1" applyAlignment="1">
      <alignment horizontal="center" vertical="center"/>
    </xf>
    <xf numFmtId="0" fontId="47" fillId="21" borderId="101" xfId="0" applyFont="1" applyFill="1" applyBorder="1" applyAlignment="1">
      <alignment horizontal="center" vertical="center"/>
    </xf>
    <xf numFmtId="0" fontId="47" fillId="21" borderId="104" xfId="0" applyFont="1" applyFill="1" applyBorder="1" applyAlignment="1">
      <alignment horizontal="center" vertical="center"/>
    </xf>
    <xf numFmtId="0" fontId="47" fillId="21" borderId="99" xfId="0" applyFont="1" applyFill="1" applyBorder="1" applyAlignment="1">
      <alignment horizontal="center" vertical="center"/>
    </xf>
    <xf numFmtId="0" fontId="47" fillId="21" borderId="102" xfId="0" applyFont="1" applyFill="1" applyBorder="1" applyAlignment="1">
      <alignment horizontal="center" vertical="center"/>
    </xf>
    <xf numFmtId="0" fontId="47" fillId="24" borderId="103" xfId="0" applyFont="1" applyFill="1" applyBorder="1" applyAlignment="1">
      <alignment horizontal="center" vertical="center"/>
    </xf>
    <xf numFmtId="0" fontId="47" fillId="24" borderId="98" xfId="0" applyFont="1" applyFill="1" applyBorder="1" applyAlignment="1">
      <alignment horizontal="center" vertical="center"/>
    </xf>
    <xf numFmtId="0" fontId="47" fillId="24" borderId="101" xfId="0" applyFont="1" applyFill="1" applyBorder="1" applyAlignment="1">
      <alignment horizontal="center" vertical="center"/>
    </xf>
    <xf numFmtId="0" fontId="47" fillId="0" borderId="1" xfId="0" applyNumberFormat="1" applyFont="1" applyBorder="1" applyAlignment="1">
      <alignment horizontal="center" vertical="center" wrapText="1"/>
    </xf>
    <xf numFmtId="0" fontId="47" fillId="0" borderId="6" xfId="0" applyNumberFormat="1" applyFont="1" applyBorder="1" applyAlignment="1">
      <alignment horizontal="center" vertical="center" wrapText="1"/>
    </xf>
    <xf numFmtId="0" fontId="13" fillId="0" borderId="6" xfId="0" applyFont="1" applyBorder="1" applyAlignment="1">
      <alignment horizontal="center" vertical="center"/>
    </xf>
    <xf numFmtId="0" fontId="48" fillId="7" borderId="12" xfId="0" applyFont="1" applyFill="1" applyBorder="1" applyAlignment="1">
      <alignment horizontal="center" vertical="center" wrapText="1"/>
    </xf>
    <xf numFmtId="0" fontId="13" fillId="21" borderId="94" xfId="0" applyFont="1" applyFill="1" applyBorder="1" applyAlignment="1">
      <alignment horizontal="center" vertical="center" wrapText="1"/>
    </xf>
    <xf numFmtId="0" fontId="13" fillId="21" borderId="33" xfId="0" applyFont="1" applyFill="1" applyBorder="1" applyAlignment="1">
      <alignment horizontal="center" vertical="center" wrapText="1"/>
    </xf>
    <xf numFmtId="0" fontId="13" fillId="21" borderId="94" xfId="0" applyFont="1" applyFill="1" applyBorder="1" applyAlignment="1">
      <alignment horizontal="center" vertical="center"/>
    </xf>
    <xf numFmtId="0" fontId="13" fillId="21" borderId="33" xfId="0" applyFont="1" applyFill="1" applyBorder="1" applyAlignment="1">
      <alignment horizontal="center" vertical="center"/>
    </xf>
    <xf numFmtId="0" fontId="3" fillId="0" borderId="12" xfId="0" applyFont="1" applyBorder="1" applyAlignment="1">
      <alignment horizontal="left"/>
    </xf>
    <xf numFmtId="0" fontId="3" fillId="0" borderId="56" xfId="0" applyFont="1" applyBorder="1" applyAlignment="1">
      <alignment horizontal="center"/>
    </xf>
    <xf numFmtId="0" fontId="3" fillId="0" borderId="45" xfId="0" applyFont="1" applyBorder="1" applyAlignment="1">
      <alignment horizontal="center"/>
    </xf>
    <xf numFmtId="0" fontId="24" fillId="4" borderId="64" xfId="0" applyFont="1" applyFill="1" applyBorder="1" applyAlignment="1">
      <alignment horizontal="center" vertical="center"/>
    </xf>
    <xf numFmtId="0" fontId="24" fillId="0" borderId="0" xfId="0" applyFont="1" applyAlignment="1">
      <alignment horizontal="center" wrapText="1"/>
    </xf>
    <xf numFmtId="0" fontId="24" fillId="0" borderId="64" xfId="0" applyFont="1" applyBorder="1" applyAlignment="1">
      <alignment horizontal="center"/>
    </xf>
    <xf numFmtId="0" fontId="24" fillId="0" borderId="65" xfId="0" applyFont="1" applyBorder="1" applyAlignment="1">
      <alignment horizontal="center" wrapText="1"/>
    </xf>
    <xf numFmtId="0" fontId="24" fillId="0" borderId="0" xfId="0" applyFont="1" applyBorder="1" applyAlignment="1">
      <alignment horizontal="center" wrapText="1"/>
    </xf>
    <xf numFmtId="0" fontId="24" fillId="0" borderId="0" xfId="0" applyFont="1" applyAlignment="1">
      <alignment horizontal="center"/>
    </xf>
    <xf numFmtId="0" fontId="3" fillId="4" borderId="12" xfId="0" applyFont="1" applyFill="1" applyBorder="1" applyAlignment="1">
      <alignment horizontal="center"/>
    </xf>
  </cellXfs>
  <cellStyles count="9">
    <cellStyle name="Euro" xfId="8"/>
    <cellStyle name="Hipervínculo" xfId="6" builtinId="8"/>
    <cellStyle name="Moneda [0] 2" xfId="1"/>
    <cellStyle name="Normal" xfId="0" builtinId="0"/>
    <cellStyle name="Normal 2" xfId="2"/>
    <cellStyle name="Normal 2 2" xfId="7"/>
    <cellStyle name="Normal 3" xfId="3"/>
    <cellStyle name="Normal 4" xfId="4"/>
    <cellStyle name="Normal_BASES DE DATOS" xfId="5"/>
  </cellStyles>
  <dxfs count="7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bgColor rgb="FF92D050"/>
        </patternFill>
      </fill>
    </dxf>
    <dxf>
      <fill>
        <patternFill>
          <bgColor rgb="FFFFFF00"/>
        </patternFill>
      </fill>
    </dxf>
    <dxf>
      <fill>
        <patternFill>
          <bgColor rgb="FFFFC000"/>
        </patternFill>
      </fill>
    </dxf>
    <dxf>
      <font>
        <color theme="0"/>
      </font>
      <fill>
        <patternFill>
          <bgColor rgb="FFF6530A"/>
        </patternFill>
      </fill>
    </dxf>
    <dxf>
      <font>
        <color theme="0"/>
      </font>
      <fill>
        <patternFill>
          <bgColor rgb="FFFF0000"/>
        </patternFill>
      </fill>
    </dxf>
    <dxf>
      <font>
        <color theme="0"/>
      </font>
      <fill>
        <patternFill>
          <bgColor rgb="FFF6530A"/>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b/>
        <i val="0"/>
      </font>
    </dxf>
    <dxf>
      <font>
        <b/>
        <i val="0"/>
      </font>
      <fill>
        <patternFill>
          <bgColor rgb="FF92D050"/>
        </patternFill>
      </fill>
    </dxf>
    <dxf>
      <font>
        <b/>
        <i val="0"/>
      </font>
      <fill>
        <patternFill>
          <bgColor rgb="FFFFFF00"/>
        </patternFill>
      </fill>
    </dxf>
    <dxf>
      <font>
        <b/>
        <i val="0"/>
        <color theme="0"/>
      </font>
      <fill>
        <patternFill>
          <bgColor rgb="FFF6530A"/>
        </patternFill>
      </fill>
    </dxf>
    <dxf>
      <font>
        <b/>
        <i val="0"/>
        <color theme="0"/>
      </font>
      <fill>
        <patternFill>
          <bgColor rgb="FFFF0000"/>
        </patternFill>
      </fill>
    </dxf>
    <dxf>
      <font>
        <b/>
        <i val="0"/>
      </font>
      <fill>
        <patternFill>
          <bgColor rgb="FFFFC000"/>
        </patternFill>
      </fill>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font>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3" tint="0.79998168889431442"/>
        </patternFill>
      </fill>
    </dxf>
    <dxf>
      <font>
        <b/>
        <i val="0"/>
      </font>
      <fill>
        <patternFill>
          <bgColor rgb="FF92D050"/>
        </patternFill>
      </fill>
    </dxf>
    <dxf>
      <font>
        <b/>
        <i val="0"/>
      </font>
      <fill>
        <patternFill>
          <bgColor rgb="FFFFFF00"/>
        </patternFill>
      </fill>
    </dxf>
    <dxf>
      <font>
        <b/>
        <i val="0"/>
        <color theme="0"/>
      </font>
      <fill>
        <patternFill>
          <bgColor rgb="FFF6530A"/>
        </patternFill>
      </fill>
    </dxf>
    <dxf>
      <font>
        <b/>
        <i val="0"/>
        <color theme="0"/>
      </font>
      <fill>
        <patternFill>
          <bgColor rgb="FFFF0000"/>
        </patternFill>
      </fill>
    </dxf>
    <dxf>
      <font>
        <b/>
        <i val="0"/>
      </font>
      <fill>
        <patternFill>
          <bgColor rgb="FFFFC000"/>
        </patternFill>
      </fill>
    </dxf>
    <dxf>
      <font>
        <b/>
        <i val="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font>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font>
      <fill>
        <patternFill>
          <bgColor rgb="FF92D05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border>
        <left style="thin">
          <color theme="0" tint="-0.24994659260841701"/>
        </left>
        <right style="thin">
          <color theme="0" tint="-0.24994659260841701"/>
        </right>
        <top style="thin">
          <color theme="0" tint="-0.24994659260841701"/>
        </top>
        <bottom style="thin">
          <color theme="0" tint="-0.2499465926084170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font>
      <fill>
        <patternFill>
          <bgColor rgb="FF92D05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font>
      <fill>
        <patternFill>
          <bgColor rgb="FF92D050"/>
        </patternFill>
      </fill>
    </dxf>
    <dxf>
      <font>
        <b/>
        <i val="0"/>
      </font>
      <fill>
        <patternFill>
          <bgColor rgb="FFFFFF00"/>
        </patternFill>
      </fill>
    </dxf>
    <dxf>
      <font>
        <b/>
        <i val="0"/>
        <color theme="0"/>
      </font>
      <fill>
        <patternFill>
          <bgColor rgb="FFF6530A"/>
        </patternFill>
      </fill>
    </dxf>
    <dxf>
      <font>
        <b/>
        <i val="0"/>
        <color theme="0"/>
      </font>
      <fill>
        <patternFill>
          <bgColor rgb="FFFF0000"/>
        </patternFill>
      </fill>
    </dxf>
    <dxf>
      <font>
        <b/>
        <i val="0"/>
      </font>
      <fill>
        <patternFill>
          <bgColor rgb="FFFFC000"/>
        </patternFill>
      </fill>
    </dxf>
    <dxf>
      <fill>
        <patternFill>
          <bgColor theme="3" tint="0.79998168889431442"/>
        </patternFill>
      </fill>
    </dxf>
    <dxf>
      <font>
        <b/>
        <i val="0"/>
      </font>
      <fill>
        <patternFill>
          <bgColor rgb="FF92D050"/>
        </patternFill>
      </fill>
    </dxf>
    <dxf>
      <font>
        <b/>
        <i val="0"/>
      </font>
      <fill>
        <patternFill>
          <bgColor rgb="FFFFFF00"/>
        </patternFill>
      </fill>
    </dxf>
    <dxf>
      <font>
        <b/>
        <i val="0"/>
        <color theme="0"/>
      </font>
      <fill>
        <patternFill>
          <bgColor rgb="FFF6530A"/>
        </patternFill>
      </fill>
    </dxf>
    <dxf>
      <font>
        <b/>
        <i val="0"/>
        <color theme="0"/>
      </font>
      <fill>
        <patternFill>
          <bgColor rgb="FFFF0000"/>
        </patternFill>
      </fill>
    </dxf>
    <dxf>
      <font>
        <b/>
        <i val="0"/>
      </font>
      <fill>
        <patternFill>
          <bgColor rgb="FFFFC000"/>
        </patternFill>
      </fill>
    </dxf>
  </dxfs>
  <tableStyles count="0" defaultTableStyle="TableStyleMedium2" defaultPivotStyle="PivotStyleLight16"/>
  <colors>
    <mruColors>
      <color rgb="FFF6530A"/>
      <color rgb="FFD6A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AN&#193;LISIS DE RIESGO'!A1"/><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17</xdr:col>
      <xdr:colOff>1038225</xdr:colOff>
      <xdr:row>3</xdr:row>
      <xdr:rowOff>219075</xdr:rowOff>
    </xdr:to>
    <xdr:sp macro="" textlink="">
      <xdr:nvSpPr>
        <xdr:cNvPr id="33" name="32 Rectángulo">
          <a:extLst>
            <a:ext uri="{FF2B5EF4-FFF2-40B4-BE49-F238E27FC236}">
              <a16:creationId xmlns:a16="http://schemas.microsoft.com/office/drawing/2014/main" id="{00000000-0008-0000-0300-000021000000}"/>
            </a:ext>
          </a:extLst>
        </xdr:cNvPr>
        <xdr:cNvSpPr/>
      </xdr:nvSpPr>
      <xdr:spPr>
        <a:xfrm>
          <a:off x="266700" y="0"/>
          <a:ext cx="25603200" cy="876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mc:AlternateContent xmlns:mc="http://schemas.openxmlformats.org/markup-compatibility/2006">
    <mc:Choice xmlns:a14="http://schemas.microsoft.com/office/drawing/2010/main" Requires="a14">
      <xdr:twoCellAnchor editAs="oneCell">
        <xdr:from>
          <xdr:col>14</xdr:col>
          <xdr:colOff>85724</xdr:colOff>
          <xdr:row>7</xdr:row>
          <xdr:rowOff>34924</xdr:rowOff>
        </xdr:from>
        <xdr:to>
          <xdr:col>17</xdr:col>
          <xdr:colOff>962025</xdr:colOff>
          <xdr:row>11</xdr:row>
          <xdr:rowOff>337457</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EVALUACIÓN DE RIESGO'!$K$3:$O$8" spid="_x0000_s3485"/>
                </a:ext>
              </a:extLst>
            </xdr:cNvPicPr>
          </xdr:nvPicPr>
          <xdr:blipFill>
            <a:blip xmlns:r="http://schemas.openxmlformats.org/officeDocument/2006/relationships" r:embed="rId1"/>
            <a:srcRect/>
            <a:stretch>
              <a:fillRect/>
            </a:stretch>
          </xdr:blipFill>
          <xdr:spPr bwMode="auto">
            <a:xfrm>
              <a:off x="22031324" y="1854199"/>
              <a:ext cx="3505201" cy="17122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1281330</xdr:colOff>
      <xdr:row>13</xdr:row>
      <xdr:rowOff>329693</xdr:rowOff>
    </xdr:from>
    <xdr:to>
      <xdr:col>5</xdr:col>
      <xdr:colOff>695324</xdr:colOff>
      <xdr:row>14</xdr:row>
      <xdr:rowOff>0</xdr:rowOff>
    </xdr:to>
    <xdr:sp macro="" textlink="">
      <xdr:nvSpPr>
        <xdr:cNvPr id="5" name="4 CuadroTexto">
          <a:extLst>
            <a:ext uri="{FF2B5EF4-FFF2-40B4-BE49-F238E27FC236}">
              <a16:creationId xmlns:a16="http://schemas.microsoft.com/office/drawing/2014/main" id="{00000000-0008-0000-0300-000005000000}"/>
            </a:ext>
          </a:extLst>
        </xdr:cNvPr>
        <xdr:cNvSpPr txBox="1"/>
      </xdr:nvSpPr>
      <xdr:spPr>
        <a:xfrm>
          <a:off x="6415305" y="3949193"/>
          <a:ext cx="795119" cy="308482"/>
        </a:xfrm>
        <a:prstGeom prst="rect">
          <a:avLst/>
        </a:prstGeom>
        <a:solidFill>
          <a:srgbClr val="FFC000"/>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latin typeface="Calibri" panose="020F0502020204030204" pitchFamily="34" charset="0"/>
            </a:rPr>
            <a:t>Relevante</a:t>
          </a:r>
        </a:p>
      </xdr:txBody>
    </xdr:sp>
    <xdr:clientData/>
  </xdr:twoCellAnchor>
  <xdr:twoCellAnchor>
    <xdr:from>
      <xdr:col>12</xdr:col>
      <xdr:colOff>914401</xdr:colOff>
      <xdr:row>12</xdr:row>
      <xdr:rowOff>114</xdr:rowOff>
    </xdr:from>
    <xdr:to>
      <xdr:col>17</xdr:col>
      <xdr:colOff>349255</xdr:colOff>
      <xdr:row>13</xdr:row>
      <xdr:rowOff>628650</xdr:rowOff>
    </xdr:to>
    <xdr:sp macro="" textlink="">
      <xdr:nvSpPr>
        <xdr:cNvPr id="6" name="5 CuadroTexto">
          <a:extLst>
            <a:ext uri="{FF2B5EF4-FFF2-40B4-BE49-F238E27FC236}">
              <a16:creationId xmlns:a16="http://schemas.microsoft.com/office/drawing/2014/main" id="{00000000-0008-0000-0300-000006000000}"/>
            </a:ext>
          </a:extLst>
        </xdr:cNvPr>
        <xdr:cNvSpPr txBox="1"/>
      </xdr:nvSpPr>
      <xdr:spPr>
        <a:xfrm>
          <a:off x="14763751" y="3581514"/>
          <a:ext cx="10160004" cy="66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effectLst/>
              <a:latin typeface="Arial" panose="020B0604020202020204" pitchFamily="34" charset="0"/>
              <a:cs typeface="Arial" panose="020B0604020202020204" pitchFamily="34" charset="0"/>
            </a:rPr>
            <a:t>Riesgo Inicial: Riesgo inaceptable, investigar alternativas. El trabajo no debe iniciarse hasta que el riesgo se ha reducido. R</a:t>
          </a:r>
          <a:r>
            <a:rPr lang="es-ES" sz="1000">
              <a:solidFill>
                <a:schemeClr val="dk1"/>
              </a:solidFill>
              <a:effectLst/>
              <a:latin typeface="Arial" panose="020B0604020202020204" pitchFamily="34" charset="0"/>
              <a:ea typeface="+mn-ea"/>
              <a:cs typeface="Arial" panose="020B0604020202020204" pitchFamily="34" charset="0"/>
            </a:rPr>
            <a:t>ecursos </a:t>
          </a:r>
          <a:r>
            <a:rPr lang="es-ES" sz="1000">
              <a:effectLst/>
              <a:latin typeface="Arial" panose="020B0604020202020204" pitchFamily="34" charset="0"/>
              <a:cs typeface="Arial" panose="020B0604020202020204" pitchFamily="34" charset="0"/>
            </a:rPr>
            <a:t>considerables pueden tener que ser asignado a reducir el riesgo. Cuando el riesgo implica un trabajo en progreso, se deben tomar medidas urgentes.</a:t>
          </a:r>
          <a:endParaRPr lang="en-US" sz="1000">
            <a:latin typeface="Arial" panose="020B0604020202020204" pitchFamily="34" charset="0"/>
            <a:cs typeface="Arial" panose="020B0604020202020204" pitchFamily="34" charset="0"/>
          </a:endParaRPr>
        </a:p>
      </xdr:txBody>
    </xdr:sp>
    <xdr:clientData/>
  </xdr:twoCellAnchor>
  <xdr:twoCellAnchor>
    <xdr:from>
      <xdr:col>5</xdr:col>
      <xdr:colOff>646648</xdr:colOff>
      <xdr:row>11</xdr:row>
      <xdr:rowOff>346676</xdr:rowOff>
    </xdr:from>
    <xdr:to>
      <xdr:col>12</xdr:col>
      <xdr:colOff>57150</xdr:colOff>
      <xdr:row>15</xdr:row>
      <xdr:rowOff>66675</xdr:rowOff>
    </xdr:to>
    <xdr:sp macro="" textlink="">
      <xdr:nvSpPr>
        <xdr:cNvPr id="7" name="6 CuadroTexto">
          <a:extLst>
            <a:ext uri="{FF2B5EF4-FFF2-40B4-BE49-F238E27FC236}">
              <a16:creationId xmlns:a16="http://schemas.microsoft.com/office/drawing/2014/main" id="{00000000-0008-0000-0300-000007000000}"/>
            </a:ext>
          </a:extLst>
        </xdr:cNvPr>
        <xdr:cNvSpPr txBox="1"/>
      </xdr:nvSpPr>
      <xdr:spPr>
        <a:xfrm>
          <a:off x="7161748" y="3575651"/>
          <a:ext cx="6744752" cy="786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a:latin typeface="Arial" panose="020B0604020202020204" pitchFamily="34" charset="0"/>
              <a:cs typeface="Arial" panose="020B0604020202020204" pitchFamily="34" charset="0"/>
            </a:rPr>
            <a:t>Riesgo Inicial: Se deben hacer esfuerzos para reducir el riesgo. medidas de reducción del riesgo pueden ser implementadas dentro de un período de tiempo definido. Cuando el riesgo moderado está asociado con consecuencias extremadamente dañinas, una evaluación adicional puede ser necesaria para establecer con mayor precisión la probabilidad de daño como base para determinar la necesidad de medidas de control mejoradas</a:t>
          </a:r>
          <a:r>
            <a:rPr lang="en-US" sz="1000"/>
            <a:t>.</a:t>
          </a:r>
        </a:p>
      </xdr:txBody>
    </xdr:sp>
    <xdr:clientData/>
  </xdr:twoCellAnchor>
  <xdr:twoCellAnchor>
    <xdr:from>
      <xdr:col>2</xdr:col>
      <xdr:colOff>382361</xdr:colOff>
      <xdr:row>0</xdr:row>
      <xdr:rowOff>0</xdr:rowOff>
    </xdr:from>
    <xdr:to>
      <xdr:col>2</xdr:col>
      <xdr:colOff>677636</xdr:colOff>
      <xdr:row>1</xdr:row>
      <xdr:rowOff>144235</xdr:rowOff>
    </xdr:to>
    <xdr:sp macro="" textlink="">
      <xdr:nvSpPr>
        <xdr:cNvPr id="17" name="16 CuadroTexto">
          <a:extLst>
            <a:ext uri="{FF2B5EF4-FFF2-40B4-BE49-F238E27FC236}">
              <a16:creationId xmlns:a16="http://schemas.microsoft.com/office/drawing/2014/main" id="{00000000-0008-0000-0300-000011000000}"/>
            </a:ext>
          </a:extLst>
        </xdr:cNvPr>
        <xdr:cNvSpPr txBox="1"/>
      </xdr:nvSpPr>
      <xdr:spPr>
        <a:xfrm>
          <a:off x="1198790" y="473528"/>
          <a:ext cx="2952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AR" sz="1600" b="1">
            <a:solidFill>
              <a:schemeClr val="tx2"/>
            </a:solidFill>
            <a:latin typeface="Arial Narrow" panose="020B0606020202030204" pitchFamily="34" charset="0"/>
          </a:endParaRPr>
        </a:p>
      </xdr:txBody>
    </xdr:sp>
    <xdr:clientData/>
  </xdr:twoCellAnchor>
  <xdr:twoCellAnchor editAs="oneCell">
    <xdr:from>
      <xdr:col>2</xdr:col>
      <xdr:colOff>1771650</xdr:colOff>
      <xdr:row>0</xdr:row>
      <xdr:rowOff>152400</xdr:rowOff>
    </xdr:from>
    <xdr:to>
      <xdr:col>3</xdr:col>
      <xdr:colOff>514274</xdr:colOff>
      <xdr:row>3</xdr:row>
      <xdr:rowOff>123742</xdr:rowOff>
    </xdr:to>
    <xdr:pic>
      <xdr:nvPicPr>
        <xdr:cNvPr id="21" name="20 Imagen">
          <a:hlinkClick xmlns:r="http://schemas.openxmlformats.org/officeDocument/2006/relationships" r:id="rId2"/>
          <a:extLst>
            <a:ext uri="{FF2B5EF4-FFF2-40B4-BE49-F238E27FC236}">
              <a16:creationId xmlns:a16="http://schemas.microsoft.com/office/drawing/2014/main" id="{00000000-0008-0000-0300-000015000000}"/>
            </a:ext>
          </a:extLst>
        </xdr:cNvPr>
        <xdr:cNvPicPr>
          <a:picLocks noChangeAspect="1"/>
        </xdr:cNvPicPr>
      </xdr:nvPicPr>
      <xdr:blipFill rotWithShape="1">
        <a:blip xmlns:r="http://schemas.openxmlformats.org/officeDocument/2006/relationships" r:embed="rId3"/>
        <a:srcRect t="5715" b="-1"/>
        <a:stretch/>
      </xdr:blipFill>
      <xdr:spPr>
        <a:xfrm>
          <a:off x="2581275" y="152400"/>
          <a:ext cx="609524" cy="628567"/>
        </a:xfrm>
        <a:prstGeom prst="rect">
          <a:avLst/>
        </a:prstGeom>
      </xdr:spPr>
    </xdr:pic>
    <xdr:clientData/>
  </xdr:twoCellAnchor>
  <xdr:twoCellAnchor>
    <xdr:from>
      <xdr:col>2</xdr:col>
      <xdr:colOff>1762126</xdr:colOff>
      <xdr:row>0</xdr:row>
      <xdr:rowOff>95250</xdr:rowOff>
    </xdr:from>
    <xdr:to>
      <xdr:col>3</xdr:col>
      <xdr:colOff>552450</xdr:colOff>
      <xdr:row>3</xdr:row>
      <xdr:rowOff>180975</xdr:rowOff>
    </xdr:to>
    <xdr:sp macro="" textlink="">
      <xdr:nvSpPr>
        <xdr:cNvPr id="27" name="26 Rectángulo redondeado">
          <a:extLst>
            <a:ext uri="{FF2B5EF4-FFF2-40B4-BE49-F238E27FC236}">
              <a16:creationId xmlns:a16="http://schemas.microsoft.com/office/drawing/2014/main" id="{00000000-0008-0000-0300-00001B000000}"/>
            </a:ext>
          </a:extLst>
        </xdr:cNvPr>
        <xdr:cNvSpPr/>
      </xdr:nvSpPr>
      <xdr:spPr>
        <a:xfrm>
          <a:off x="2571751" y="95250"/>
          <a:ext cx="657224" cy="74295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AR" sz="1100"/>
        </a:p>
      </xdr:txBody>
    </xdr:sp>
    <xdr:clientData/>
  </xdr:twoCellAnchor>
  <xdr:twoCellAnchor>
    <xdr:from>
      <xdr:col>4</xdr:col>
      <xdr:colOff>1281330</xdr:colOff>
      <xdr:row>12</xdr:row>
      <xdr:rowOff>34418</xdr:rowOff>
    </xdr:from>
    <xdr:to>
      <xdr:col>5</xdr:col>
      <xdr:colOff>695324</xdr:colOff>
      <xdr:row>13</xdr:row>
      <xdr:rowOff>304800</xdr:rowOff>
    </xdr:to>
    <xdr:sp macro="" textlink="">
      <xdr:nvSpPr>
        <xdr:cNvPr id="36" name="35 CuadroTexto">
          <a:extLst>
            <a:ext uri="{FF2B5EF4-FFF2-40B4-BE49-F238E27FC236}">
              <a16:creationId xmlns:a16="http://schemas.microsoft.com/office/drawing/2014/main" id="{00000000-0008-0000-0300-000024000000}"/>
            </a:ext>
          </a:extLst>
        </xdr:cNvPr>
        <xdr:cNvSpPr txBox="1"/>
      </xdr:nvSpPr>
      <xdr:spPr>
        <a:xfrm>
          <a:off x="6415305" y="3615818"/>
          <a:ext cx="795119" cy="308482"/>
        </a:xfrm>
        <a:prstGeom prst="rect">
          <a:avLst/>
        </a:prstGeom>
        <a:solidFill>
          <a:srgbClr val="FFFF00"/>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latin typeface="Calibri" panose="020F0502020204030204" pitchFamily="34" charset="0"/>
            </a:rPr>
            <a:t>Moderado</a:t>
          </a:r>
        </a:p>
      </xdr:txBody>
    </xdr:sp>
    <xdr:clientData/>
  </xdr:twoCellAnchor>
  <xdr:twoCellAnchor>
    <xdr:from>
      <xdr:col>12</xdr:col>
      <xdr:colOff>71655</xdr:colOff>
      <xdr:row>13</xdr:row>
      <xdr:rowOff>5843</xdr:rowOff>
    </xdr:from>
    <xdr:to>
      <xdr:col>12</xdr:col>
      <xdr:colOff>866774</xdr:colOff>
      <xdr:row>13</xdr:row>
      <xdr:rowOff>314325</xdr:rowOff>
    </xdr:to>
    <xdr:sp macro="" textlink="">
      <xdr:nvSpPr>
        <xdr:cNvPr id="37" name="36 CuadroTexto">
          <a:extLst>
            <a:ext uri="{FF2B5EF4-FFF2-40B4-BE49-F238E27FC236}">
              <a16:creationId xmlns:a16="http://schemas.microsoft.com/office/drawing/2014/main" id="{00000000-0008-0000-0300-000025000000}"/>
            </a:ext>
          </a:extLst>
        </xdr:cNvPr>
        <xdr:cNvSpPr txBox="1"/>
      </xdr:nvSpPr>
      <xdr:spPr>
        <a:xfrm>
          <a:off x="13921005" y="3625343"/>
          <a:ext cx="795119" cy="308482"/>
        </a:xfrm>
        <a:prstGeom prst="rect">
          <a:avLst/>
        </a:prstGeom>
        <a:solidFill>
          <a:srgbClr val="F6530A"/>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Calibri" panose="020F0502020204030204" pitchFamily="34" charset="0"/>
            </a:rPr>
            <a:t>Mayor</a:t>
          </a:r>
        </a:p>
      </xdr:txBody>
    </xdr:sp>
    <xdr:clientData/>
  </xdr:twoCellAnchor>
  <xdr:twoCellAnchor>
    <xdr:from>
      <xdr:col>12</xdr:col>
      <xdr:colOff>81180</xdr:colOff>
      <xdr:row>13</xdr:row>
      <xdr:rowOff>339218</xdr:rowOff>
    </xdr:from>
    <xdr:to>
      <xdr:col>12</xdr:col>
      <xdr:colOff>876299</xdr:colOff>
      <xdr:row>14</xdr:row>
      <xdr:rowOff>9525</xdr:rowOff>
    </xdr:to>
    <xdr:sp macro="" textlink="">
      <xdr:nvSpPr>
        <xdr:cNvPr id="38" name="37 CuadroTexto">
          <a:extLst>
            <a:ext uri="{FF2B5EF4-FFF2-40B4-BE49-F238E27FC236}">
              <a16:creationId xmlns:a16="http://schemas.microsoft.com/office/drawing/2014/main" id="{00000000-0008-0000-0300-000026000000}"/>
            </a:ext>
          </a:extLst>
        </xdr:cNvPr>
        <xdr:cNvSpPr txBox="1"/>
      </xdr:nvSpPr>
      <xdr:spPr>
        <a:xfrm>
          <a:off x="13930530" y="3958718"/>
          <a:ext cx="795119" cy="308482"/>
        </a:xfrm>
        <a:prstGeom prst="rect">
          <a:avLst/>
        </a:prstGeom>
        <a:solidFill>
          <a:srgbClr val="FF0000"/>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latin typeface="Calibri" panose="020F0502020204030204" pitchFamily="34" charset="0"/>
            </a:rPr>
            <a:t>Crítico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152399</xdr:colOff>
      <xdr:row>3</xdr:row>
      <xdr:rowOff>0</xdr:rowOff>
    </xdr:from>
    <xdr:to>
      <xdr:col>9</xdr:col>
      <xdr:colOff>466724</xdr:colOff>
      <xdr:row>13</xdr:row>
      <xdr:rowOff>0</xdr:rowOff>
    </xdr:to>
    <xdr:sp macro="" textlink="">
      <xdr:nvSpPr>
        <xdr:cNvPr id="2" name="1 Flecha arriba">
          <a:extLst>
            <a:ext uri="{FF2B5EF4-FFF2-40B4-BE49-F238E27FC236}">
              <a16:creationId xmlns:a16="http://schemas.microsoft.com/office/drawing/2014/main" id="{00000000-0008-0000-0A00-000002000000}"/>
            </a:ext>
          </a:extLst>
        </xdr:cNvPr>
        <xdr:cNvSpPr/>
      </xdr:nvSpPr>
      <xdr:spPr>
        <a:xfrm rot="10800000">
          <a:off x="8762999" y="1914525"/>
          <a:ext cx="314325" cy="3657600"/>
        </a:xfrm>
        <a:prstGeom prst="up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4</xdr:col>
      <xdr:colOff>71435</xdr:colOff>
      <xdr:row>13</xdr:row>
      <xdr:rowOff>128587</xdr:rowOff>
    </xdr:from>
    <xdr:to>
      <xdr:col>8</xdr:col>
      <xdr:colOff>1009652</xdr:colOff>
      <xdr:row>15</xdr:row>
      <xdr:rowOff>61912</xdr:rowOff>
    </xdr:to>
    <xdr:sp macro="" textlink="">
      <xdr:nvSpPr>
        <xdr:cNvPr id="3" name="2 Flecha arriba">
          <a:extLst>
            <a:ext uri="{FF2B5EF4-FFF2-40B4-BE49-F238E27FC236}">
              <a16:creationId xmlns:a16="http://schemas.microsoft.com/office/drawing/2014/main" id="{00000000-0008-0000-0A00-000003000000}"/>
            </a:ext>
          </a:extLst>
        </xdr:cNvPr>
        <xdr:cNvSpPr/>
      </xdr:nvSpPr>
      <xdr:spPr>
        <a:xfrm rot="5400000">
          <a:off x="5850731" y="3293266"/>
          <a:ext cx="314325" cy="5129217"/>
        </a:xfrm>
        <a:prstGeom prst="up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oneCellAnchor>
    <xdr:from>
      <xdr:col>6</xdr:col>
      <xdr:colOff>276225</xdr:colOff>
      <xdr:row>25</xdr:row>
      <xdr:rowOff>95250</xdr:rowOff>
    </xdr:from>
    <xdr:ext cx="184731" cy="264560"/>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574357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342900</xdr:colOff>
      <xdr:row>13</xdr:row>
      <xdr:rowOff>152400</xdr:rowOff>
    </xdr:from>
    <xdr:ext cx="4076700" cy="264560"/>
    <xdr:sp macro="" textlink="">
      <xdr:nvSpPr>
        <xdr:cNvPr id="5" name="4 CuadroTexto">
          <a:extLst>
            <a:ext uri="{FF2B5EF4-FFF2-40B4-BE49-F238E27FC236}">
              <a16:creationId xmlns:a16="http://schemas.microsoft.com/office/drawing/2014/main" id="{00000000-0008-0000-0A00-000005000000}"/>
            </a:ext>
          </a:extLst>
        </xdr:cNvPr>
        <xdr:cNvSpPr txBox="1"/>
      </xdr:nvSpPr>
      <xdr:spPr>
        <a:xfrm>
          <a:off x="3714750" y="5724525"/>
          <a:ext cx="4076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Probabilidad</a:t>
          </a:r>
        </a:p>
      </xdr:txBody>
    </xdr:sp>
    <xdr:clientData/>
  </xdr:oneCellAnchor>
  <xdr:oneCellAnchor>
    <xdr:from>
      <xdr:col>9</xdr:col>
      <xdr:colOff>191570</xdr:colOff>
      <xdr:row>2</xdr:row>
      <xdr:rowOff>17980</xdr:rowOff>
    </xdr:from>
    <xdr:ext cx="264560" cy="4076700"/>
    <xdr:sp macro="" textlink="">
      <xdr:nvSpPr>
        <xdr:cNvPr id="6" name="5 CuadroTexto">
          <a:extLst>
            <a:ext uri="{FF2B5EF4-FFF2-40B4-BE49-F238E27FC236}">
              <a16:creationId xmlns:a16="http://schemas.microsoft.com/office/drawing/2014/main" id="{00000000-0008-0000-0A00-000006000000}"/>
            </a:ext>
          </a:extLst>
        </xdr:cNvPr>
        <xdr:cNvSpPr txBox="1"/>
      </xdr:nvSpPr>
      <xdr:spPr>
        <a:xfrm rot="5400000">
          <a:off x="6896100" y="3638550"/>
          <a:ext cx="40767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Severidad</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388938</xdr:colOff>
      <xdr:row>1</xdr:row>
      <xdr:rowOff>111125</xdr:rowOff>
    </xdr:from>
    <xdr:to>
      <xdr:col>3</xdr:col>
      <xdr:colOff>367157</xdr:colOff>
      <xdr:row>2</xdr:row>
      <xdr:rowOff>119634</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738" y="301625"/>
          <a:ext cx="1016444" cy="4085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388938</xdr:colOff>
      <xdr:row>1</xdr:row>
      <xdr:rowOff>111125</xdr:rowOff>
    </xdr:from>
    <xdr:to>
      <xdr:col>2</xdr:col>
      <xdr:colOff>367158</xdr:colOff>
      <xdr:row>2</xdr:row>
      <xdr:rowOff>119634</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338" y="301625"/>
          <a:ext cx="1016445" cy="408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85725</xdr:colOff>
      <xdr:row>0</xdr:row>
      <xdr:rowOff>85725</xdr:rowOff>
    </xdr:from>
    <xdr:to>
      <xdr:col>6</xdr:col>
      <xdr:colOff>1514475</xdr:colOff>
      <xdr:row>4</xdr:row>
      <xdr:rowOff>22457</xdr:rowOff>
    </xdr:to>
    <xdr:grpSp>
      <xdr:nvGrpSpPr>
        <xdr:cNvPr id="2" name="1 Grupo">
          <a:extLst>
            <a:ext uri="{FF2B5EF4-FFF2-40B4-BE49-F238E27FC236}">
              <a16:creationId xmlns:a16="http://schemas.microsoft.com/office/drawing/2014/main" id="{00000000-0008-0000-0E00-000002000000}"/>
            </a:ext>
          </a:extLst>
        </xdr:cNvPr>
        <xdr:cNvGrpSpPr>
          <a:grpSpLocks noChangeAspect="1"/>
        </xdr:cNvGrpSpPr>
      </xdr:nvGrpSpPr>
      <xdr:grpSpPr>
        <a:xfrm>
          <a:off x="85725" y="85725"/>
          <a:ext cx="7858125" cy="698732"/>
          <a:chOff x="180975" y="114301"/>
          <a:chExt cx="7858125" cy="698732"/>
        </a:xfrm>
      </xdr:grpSpPr>
      <xdr:sp macro="" textlink="">
        <xdr:nvSpPr>
          <xdr:cNvPr id="3" name="2 Rectángulo">
            <a:extLst>
              <a:ext uri="{FF2B5EF4-FFF2-40B4-BE49-F238E27FC236}">
                <a16:creationId xmlns:a16="http://schemas.microsoft.com/office/drawing/2014/main" id="{00000000-0008-0000-0E00-000003000000}"/>
              </a:ext>
            </a:extLst>
          </xdr:cNvPr>
          <xdr:cNvSpPr/>
        </xdr:nvSpPr>
        <xdr:spPr>
          <a:xfrm>
            <a:off x="1752600" y="171450"/>
            <a:ext cx="6286500" cy="590550"/>
          </a:xfrm>
          <a:prstGeom prst="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s-AR" sz="1600" b="1"/>
              <a:t>DETECCIÓN DE DESVÍOS</a:t>
            </a:r>
            <a:r>
              <a:rPr lang="es-AR" sz="1600" b="1" baseline="0"/>
              <a:t/>
            </a:r>
            <a:br>
              <a:rPr lang="es-AR" sz="1600" b="1" baseline="0"/>
            </a:br>
            <a:r>
              <a:rPr lang="es-AR" sz="1600" b="1" baseline="0"/>
              <a:t>Base de datos y Tablas</a:t>
            </a:r>
          </a:p>
        </xdr:txBody>
      </xdr:sp>
      <xdr:pic>
        <xdr:nvPicPr>
          <xdr:cNvPr id="4" name="3 Imagen">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14301"/>
            <a:ext cx="1990725" cy="698732"/>
          </a:xfrm>
          <a:prstGeom prst="rect">
            <a:avLst/>
          </a:prstGeom>
          <a:ln>
            <a:noFill/>
          </a:ln>
          <a:effectLst>
            <a:outerShdw blurRad="292100" dist="139700" dir="2700000" algn="tl" rotWithShape="0">
              <a:srgbClr val="333333">
                <a:alpha val="65000"/>
              </a:srgbClr>
            </a:outerShdw>
          </a:effec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uetydat03\SERVICIOS%20UPSTREAM\01-G%20P&amp;WO\1_CENTRAL\Excelencia%20Oper\MCO\2.%20Normativa\11.%20Anexos%20con%20c&#243;digo\01.%20GCD\Anexo%20II%20GDC%20-%20V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y05700/Desktop/Oscar%20Alavarez/Detecci&#243;n%20de%20Desv&#237;os/MDC_DISPENSA%20-%20Anexo%20II%20-%20V_3.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uetydat03\01-G%20P&amp;WO\1_CENTRAL\Excelencia%20Oper\MCO\10.%20Proyectos\2016\4.%20Riesgo\Final\An&#225;lisis%20de%20Riesgo%20Operativo%20-%20VFin%2011-17.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buetydat03\SERVICIOS%20UPSTREAM\01-G%20P&amp;WO\1_CENTRAL\Excelencia%20Oper\MCO\10.%20Proyectos\2016\4.%20Riesgo\Final\An&#225;lisis%20de%20Riesgo%20Operativo%20-%20VFin%2011-1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OPERACION"/>
      <sheetName val="CUESTIONARIO"/>
      <sheetName val="ANÁLISIS DE RIESGO"/>
      <sheetName val="FORMULARIO SOLICITUD"/>
      <sheetName val="EVALUACIÓN DE RIESGO"/>
      <sheetName val="NIVELES APROBACIÓN"/>
      <sheetName val="BASES DE DATOS"/>
      <sheetName val="DATOS ADICIONALES"/>
      <sheetName val="Anexo II GDC - V6"/>
    </sheetNames>
    <sheetDataSet>
      <sheetData sheetId="0"/>
      <sheetData sheetId="1"/>
      <sheetData sheetId="2"/>
      <sheetData sheetId="3"/>
      <sheetData sheetId="4"/>
      <sheetData sheetId="5"/>
      <sheetData sheetId="6">
        <row r="6">
          <cell r="B6" t="str">
            <v>FUNCION</v>
          </cell>
          <cell r="D6" t="str">
            <v>JEFES ING</v>
          </cell>
          <cell r="G6" t="str">
            <v>AREA DE RESERVA</v>
          </cell>
          <cell r="I6" t="str">
            <v>TIPO OP</v>
          </cell>
          <cell r="K6" t="str">
            <v>DIVISION</v>
          </cell>
          <cell r="M6" t="str">
            <v>CONTRATISTA</v>
          </cell>
          <cell r="Q6" t="str">
            <v>UUNN</v>
          </cell>
          <cell r="R6" t="str">
            <v>ADR</v>
          </cell>
        </row>
        <row r="7">
          <cell r="B7" t="str">
            <v>COMPANY MAN</v>
          </cell>
          <cell r="D7" t="str">
            <v>ARIAS, FERNANDO</v>
          </cell>
          <cell r="G7" t="str">
            <v>AGUADA TOLEDO-SIERRA BARROSA</v>
          </cell>
          <cell r="I7" t="str">
            <v>ABANDONO</v>
          </cell>
          <cell r="K7" t="str">
            <v>AVANZADA</v>
          </cell>
          <cell r="M7" t="str">
            <v>BONUS DRILLING</v>
          </cell>
          <cell r="O7" t="str">
            <v>SI</v>
          </cell>
          <cell r="Q7" t="str">
            <v>ACTIVOS NO CONVENCIONALES</v>
          </cell>
          <cell r="R7" t="str">
            <v>BAJADA DE AÑELO</v>
          </cell>
        </row>
        <row r="8">
          <cell r="B8" t="str">
            <v>ING DE ESPECIALIDADES</v>
          </cell>
          <cell r="D8" t="str">
            <v>BERGESE, MARCO ANTONIO</v>
          </cell>
          <cell r="G8" t="str">
            <v>ALTIPLANICIE DEL PAYUN</v>
          </cell>
          <cell r="I8" t="str">
            <v>PERFORACIÓN</v>
          </cell>
          <cell r="K8" t="str">
            <v>DESARROLLO</v>
          </cell>
          <cell r="M8" t="str">
            <v>COOPER-UPETRON</v>
          </cell>
          <cell r="O8" t="str">
            <v>NO</v>
          </cell>
          <cell r="Q8" t="str">
            <v>ACTIVOS NO CONVENCIONALES</v>
          </cell>
          <cell r="R8" t="str">
            <v>BANDURRIA</v>
          </cell>
        </row>
        <row r="9">
          <cell r="B9" t="str">
            <v>ING PERFORACIÓN</v>
          </cell>
          <cell r="D9" t="str">
            <v>CASALIS, DANIEL JORGE</v>
          </cell>
          <cell r="G9" t="str">
            <v>BAJADA DE AÑELO</v>
          </cell>
          <cell r="I9" t="str">
            <v>TERMINACIÓN</v>
          </cell>
          <cell r="K9" t="str">
            <v>EXPLORACIÓN</v>
          </cell>
          <cell r="M9" t="str">
            <v>CREXELL</v>
          </cell>
          <cell r="Q9" t="str">
            <v>ACTIVOS NO CONVENCIONALES</v>
          </cell>
          <cell r="R9" t="str">
            <v>CERRO ARENA</v>
          </cell>
        </row>
        <row r="10">
          <cell r="B10" t="str">
            <v>ING WORKOVER</v>
          </cell>
          <cell r="D10" t="str">
            <v>DURANGO ALCALA, OCTAVIO JOSE</v>
          </cell>
          <cell r="G10" t="str">
            <v>BAJO DEL PICHE</v>
          </cell>
          <cell r="I10" t="str">
            <v>WORKOVER</v>
          </cell>
          <cell r="M10" t="str">
            <v>CTD</v>
          </cell>
          <cell r="Q10" t="str">
            <v>ACTIVOS NO CONVENCIONALES</v>
          </cell>
          <cell r="R10" t="str">
            <v>CERRO PARTIDO</v>
          </cell>
        </row>
        <row r="11">
          <cell r="B11" t="str">
            <v>JEFE DE OPERACIONES</v>
          </cell>
          <cell r="D11" t="str">
            <v>FILIPPELLI, VICENTE MARIO</v>
          </cell>
          <cell r="G11" t="str">
            <v>BAJO DEL TORO</v>
          </cell>
          <cell r="M11" t="str">
            <v>CTR</v>
          </cell>
          <cell r="Q11" t="str">
            <v>ACTIVOS NO CONVENCIONALES</v>
          </cell>
          <cell r="R11" t="str">
            <v>CHASQUIVIL</v>
          </cell>
        </row>
        <row r="12">
          <cell r="B12" t="str">
            <v>JEFE INGENIERÍA</v>
          </cell>
          <cell r="D12" t="str">
            <v>GOMEZ, JORGE ALBERTO</v>
          </cell>
          <cell r="G12" t="str">
            <v>BANDURRIA</v>
          </cell>
          <cell r="M12" t="str">
            <v>DLS ARGENTINA LTDA</v>
          </cell>
          <cell r="Q12" t="str">
            <v>ACTIVOS NO CONVENCIONALES</v>
          </cell>
          <cell r="R12" t="str">
            <v>EL OREJANO</v>
          </cell>
        </row>
        <row r="13">
          <cell r="B13" t="str">
            <v>SUPERINTENDENTE</v>
          </cell>
          <cell r="D13" t="str">
            <v>JIMENEZ CARRANZA, FACUNDO</v>
          </cell>
          <cell r="G13" t="str">
            <v>BARRANCA BAYA</v>
          </cell>
          <cell r="M13" t="str">
            <v>EMEPA</v>
          </cell>
          <cell r="Q13" t="str">
            <v>ACTIVOS NO CONVENCIONALES</v>
          </cell>
          <cell r="R13" t="str">
            <v>LA AMARGA CHICA</v>
          </cell>
        </row>
        <row r="14">
          <cell r="B14" t="str">
            <v>SUPERVISOR</v>
          </cell>
          <cell r="D14" t="str">
            <v>MAGGIONI, ALDO JORGE</v>
          </cell>
          <cell r="G14" t="str">
            <v>BARRANCA DE LOS LOROS</v>
          </cell>
          <cell r="M14" t="str">
            <v>ENAP</v>
          </cell>
          <cell r="Q14" t="str">
            <v>ACTIVOS NO CONVENCIONALES</v>
          </cell>
          <cell r="R14" t="str">
            <v>LA CAVERNA</v>
          </cell>
        </row>
        <row r="15">
          <cell r="B15" t="str">
            <v>TÉCNICO EN SEGURIDAD</v>
          </cell>
          <cell r="D15" t="str">
            <v>NICKELS, ENRIQUE</v>
          </cell>
          <cell r="G15" t="str">
            <v>BARRANCA YANKOWSKY</v>
          </cell>
          <cell r="M15" t="str">
            <v>ENSIGN ARGENTINA S.A.</v>
          </cell>
          <cell r="Q15" t="str">
            <v>ACTIVOS NO CONVENCIONALES</v>
          </cell>
          <cell r="R15" t="str">
            <v>LA RIBERA</v>
          </cell>
        </row>
        <row r="16">
          <cell r="B16" t="str">
            <v>OTRO</v>
          </cell>
          <cell r="D16" t="str">
            <v>OBERLANDER, HERNAN DE JESUS RAMON</v>
          </cell>
          <cell r="G16" t="str">
            <v>BARRANCAS</v>
          </cell>
          <cell r="M16" t="str">
            <v>ESTRELLA SERV. PETROLEROS S.A.</v>
          </cell>
          <cell r="Q16" t="str">
            <v>ACTIVOS NO CONVENCIONALES</v>
          </cell>
          <cell r="R16" t="str">
            <v>LAS TACANAS</v>
          </cell>
        </row>
        <row r="17">
          <cell r="D17" t="str">
            <v>PELUSSO , DUILIO HECTOR</v>
          </cell>
          <cell r="G17" t="str">
            <v>BORDE SUR DEL PAYUN</v>
          </cell>
          <cell r="M17" t="str">
            <v>EXPDVSA</v>
          </cell>
          <cell r="Q17" t="str">
            <v>ACTIVOS NO CONVENCIONALES</v>
          </cell>
          <cell r="R17" t="str">
            <v>MATA MORA</v>
          </cell>
        </row>
        <row r="18">
          <cell r="D18" t="str">
            <v>POZO, EZEQUIEL</v>
          </cell>
          <cell r="G18" t="str">
            <v>CAJON DE LOS CABALLOS</v>
          </cell>
          <cell r="M18" t="str">
            <v>GEO-ESTRELLA</v>
          </cell>
          <cell r="Q18" t="str">
            <v>ACTIVOS NO CONVENCIONALES</v>
          </cell>
          <cell r="R18" t="str">
            <v>PAMPA DE LAS YEGUAS I</v>
          </cell>
        </row>
        <row r="19">
          <cell r="G19" t="str">
            <v>CAMPAMENTO CENTRAL-CAÑADON PERDIDO</v>
          </cell>
          <cell r="M19" t="str">
            <v>GH</v>
          </cell>
          <cell r="Q19" t="str">
            <v>ACTIVOS NO CONVENCIONALES</v>
          </cell>
          <cell r="R19" t="str">
            <v>RINCON DEL MANGRULLO</v>
          </cell>
        </row>
        <row r="20">
          <cell r="G20" t="str">
            <v>CAÑADA DURA</v>
          </cell>
          <cell r="M20" t="str">
            <v>HELMERICH &amp; PAYNE</v>
          </cell>
          <cell r="Q20" t="str">
            <v>ACTIVOS NO CONVENCIONALES</v>
          </cell>
          <cell r="R20" t="str">
            <v>SALINAS DEL HUITRIN</v>
          </cell>
        </row>
        <row r="21">
          <cell r="G21" t="str">
            <v>CAÑADON AMARILLO</v>
          </cell>
          <cell r="M21" t="str">
            <v>MACRICO</v>
          </cell>
          <cell r="Q21" t="str">
            <v>ACTIVOS NO CONVENCIONALES</v>
          </cell>
          <cell r="R21" t="str">
            <v>OTRA</v>
          </cell>
        </row>
        <row r="22">
          <cell r="G22" t="str">
            <v>CAÑADON DE LA ESCONDIDA</v>
          </cell>
          <cell r="M22" t="str">
            <v>MD</v>
          </cell>
          <cell r="Q22" t="str">
            <v>CHILE EXPLORACIÓN</v>
          </cell>
          <cell r="R22" t="str">
            <v>MARAZZI</v>
          </cell>
        </row>
        <row r="23">
          <cell r="G23" t="str">
            <v>CAÑADON LEON</v>
          </cell>
          <cell r="M23" t="str">
            <v>NABORS INTERNATIONAL</v>
          </cell>
          <cell r="Q23" t="str">
            <v>CHILE EXPLORACIÓN</v>
          </cell>
          <cell r="R23" t="str">
            <v>SAN SEBASTIAN</v>
          </cell>
        </row>
        <row r="24">
          <cell r="G24" t="str">
            <v>CAÑADON PERDIDO</v>
          </cell>
          <cell r="M24" t="str">
            <v>OLIWELL</v>
          </cell>
          <cell r="Q24" t="str">
            <v>CHUBUT</v>
          </cell>
          <cell r="R24" t="str">
            <v>CAMPAMENTO CENTRAL-CAÑADON PERDIDO</v>
          </cell>
        </row>
        <row r="25">
          <cell r="G25" t="str">
            <v>CAÑADON VASCO</v>
          </cell>
          <cell r="M25" t="str">
            <v>PDVSA</v>
          </cell>
          <cell r="Q25" t="str">
            <v>CHUBUT</v>
          </cell>
          <cell r="R25" t="str">
            <v>CAÑADON PERDIDO</v>
          </cell>
        </row>
        <row r="26">
          <cell r="G26" t="str">
            <v>CAÑADON YATEL</v>
          </cell>
          <cell r="M26" t="str">
            <v>PETERSER</v>
          </cell>
          <cell r="Q26" t="str">
            <v>CHUBUT</v>
          </cell>
          <cell r="R26" t="str">
            <v>DIADEMA</v>
          </cell>
        </row>
        <row r="27">
          <cell r="G27" t="str">
            <v>CEFERINO</v>
          </cell>
          <cell r="M27" t="str">
            <v>PETREVEN UTE</v>
          </cell>
          <cell r="Q27" t="str">
            <v>CHUBUT</v>
          </cell>
          <cell r="R27" t="str">
            <v>EL TORDILLO</v>
          </cell>
        </row>
        <row r="28">
          <cell r="G28" t="str">
            <v>CERRO ARENA</v>
          </cell>
          <cell r="M28" t="str">
            <v>PETREX</v>
          </cell>
          <cell r="Q28" t="str">
            <v>CHUBUT</v>
          </cell>
          <cell r="R28" t="str">
            <v>EL TREBOL</v>
          </cell>
        </row>
        <row r="29">
          <cell r="G29" t="str">
            <v>CERRO AVISPA</v>
          </cell>
          <cell r="M29" t="str">
            <v>PETRONEU</v>
          </cell>
          <cell r="Q29" t="str">
            <v>CHUBUT</v>
          </cell>
          <cell r="R29" t="str">
            <v>ESCALANTE</v>
          </cell>
        </row>
        <row r="30">
          <cell r="G30" t="str">
            <v>CERRO BANDERA</v>
          </cell>
          <cell r="M30" t="str">
            <v>PETROSERVICIOS</v>
          </cell>
          <cell r="Q30" t="str">
            <v>CHUBUT</v>
          </cell>
          <cell r="R30" t="str">
            <v>GRIMBEEK</v>
          </cell>
        </row>
        <row r="31">
          <cell r="G31" t="str">
            <v>CERRO FORTUNOSO</v>
          </cell>
          <cell r="M31" t="str">
            <v>PRECISION DRILLING</v>
          </cell>
          <cell r="Q31" t="str">
            <v>CHUBUT</v>
          </cell>
          <cell r="R31" t="str">
            <v>LA CAROLINA</v>
          </cell>
        </row>
        <row r="32">
          <cell r="G32" t="str">
            <v>CERRO HAMACA</v>
          </cell>
          <cell r="M32" t="str">
            <v>PSB</v>
          </cell>
          <cell r="Q32" t="str">
            <v>CHUBUT</v>
          </cell>
          <cell r="R32" t="str">
            <v>MANANTIALES BEHR</v>
          </cell>
        </row>
        <row r="33">
          <cell r="G33" t="str">
            <v>CERRO LAS MINAS</v>
          </cell>
          <cell r="M33" t="str">
            <v>QUINTANA WELLPRO S.A.</v>
          </cell>
          <cell r="Q33" t="str">
            <v>CHUBUT</v>
          </cell>
          <cell r="R33" t="str">
            <v>MANANTIALES BEHR NORTE</v>
          </cell>
        </row>
        <row r="34">
          <cell r="G34" t="str">
            <v>CERRO LIUPUCA</v>
          </cell>
          <cell r="M34" t="str">
            <v>RIG</v>
          </cell>
          <cell r="Q34" t="str">
            <v>CHUBUT</v>
          </cell>
          <cell r="R34" t="str">
            <v>MANANTIALES BEHR SUR</v>
          </cell>
        </row>
        <row r="35">
          <cell r="G35" t="str">
            <v>CERRO MOLLAR NORTE</v>
          </cell>
          <cell r="M35" t="str">
            <v>RIGLESS</v>
          </cell>
          <cell r="Q35" t="str">
            <v>CHUBUT</v>
          </cell>
          <cell r="R35" t="str">
            <v>RESTINGA ALI</v>
          </cell>
        </row>
        <row r="36">
          <cell r="G36" t="str">
            <v>CERRO NEGRO</v>
          </cell>
          <cell r="M36" t="str">
            <v>SAN ANTONIO INTERNACIONAL</v>
          </cell>
          <cell r="Q36" t="str">
            <v>CHUBUT</v>
          </cell>
          <cell r="R36" t="str">
            <v>RIO MAYO</v>
          </cell>
        </row>
        <row r="37">
          <cell r="G37" t="str">
            <v>CERRO PARTIDO</v>
          </cell>
          <cell r="M37" t="str">
            <v>SERVICIOS PETROLEROS ARGENTINA S.A.</v>
          </cell>
          <cell r="Q37" t="str">
            <v>CHUBUT</v>
          </cell>
          <cell r="R37" t="str">
            <v>ZONA CENTRAL-BELLA VISTA ESTE</v>
          </cell>
        </row>
        <row r="38">
          <cell r="G38" t="str">
            <v>CERRO PIEDRA-CERRO GUADAL NORTE</v>
          </cell>
          <cell r="M38" t="str">
            <v>SERVICOM</v>
          </cell>
          <cell r="Q38" t="str">
            <v>CHUBUT</v>
          </cell>
          <cell r="R38" t="str">
            <v>OTRA</v>
          </cell>
        </row>
        <row r="39">
          <cell r="G39" t="str">
            <v>CHACHAHUEN</v>
          </cell>
          <cell r="M39" t="str">
            <v>SERVICOM</v>
          </cell>
          <cell r="Q39" t="str">
            <v>LOMA CAMPANA</v>
          </cell>
          <cell r="R39" t="str">
            <v>LOMA CAMPANA</v>
          </cell>
        </row>
        <row r="40">
          <cell r="G40" t="str">
            <v>CHAPUA ESTE</v>
          </cell>
          <cell r="M40" t="str">
            <v>SINOPEC</v>
          </cell>
          <cell r="Q40" t="str">
            <v>LOMA CAMPANA</v>
          </cell>
          <cell r="R40" t="str">
            <v>OTRA</v>
          </cell>
        </row>
        <row r="41">
          <cell r="G41" t="str">
            <v>CHASQUIVIL</v>
          </cell>
          <cell r="M41" t="str">
            <v>SNUBBING</v>
          </cell>
          <cell r="Q41" t="str">
            <v>MENDOZA NORTE</v>
          </cell>
          <cell r="R41" t="str">
            <v>BARRANCAS</v>
          </cell>
        </row>
        <row r="42">
          <cell r="G42" t="str">
            <v>CHIHUIDO LA SALINA</v>
          </cell>
          <cell r="M42" t="str">
            <v>SOUTHERN CROSS</v>
          </cell>
          <cell r="Q42" t="str">
            <v>MENDOZA NORTE</v>
          </cell>
          <cell r="R42" t="str">
            <v>CAJON DE LOS CABALLOS</v>
          </cell>
        </row>
        <row r="43">
          <cell r="G43" t="str">
            <v>CHIHUIDO LA SALINA SUR</v>
          </cell>
          <cell r="M43" t="str">
            <v>TACKER</v>
          </cell>
          <cell r="Q43" t="str">
            <v>MENDOZA NORTE</v>
          </cell>
          <cell r="R43" t="str">
            <v>CAÑADA DURA</v>
          </cell>
        </row>
        <row r="44">
          <cell r="G44" t="str">
            <v>CHIHUIDO SIERRA NEGRA</v>
          </cell>
          <cell r="M44" t="str">
            <v>TAUSA</v>
          </cell>
          <cell r="Q44" t="str">
            <v>MENDOZA NORTE</v>
          </cell>
          <cell r="R44" t="str">
            <v>CEFERINO</v>
          </cell>
        </row>
        <row r="45">
          <cell r="G45" t="str">
            <v>CORRALERA</v>
          </cell>
          <cell r="M45" t="str">
            <v>TRONADOR</v>
          </cell>
          <cell r="Q45" t="str">
            <v>MENDOZA NORTE</v>
          </cell>
          <cell r="R45" t="str">
            <v>CERRO FORTUNOSO</v>
          </cell>
        </row>
        <row r="46">
          <cell r="G46" t="str">
            <v>DESFILADERO BAYO</v>
          </cell>
          <cell r="M46" t="str">
            <v>UBD</v>
          </cell>
          <cell r="Q46" t="str">
            <v>MENDOZA NORTE</v>
          </cell>
          <cell r="R46" t="str">
            <v>CERRO MOLLAR NORTE</v>
          </cell>
        </row>
        <row r="47">
          <cell r="G47" t="str">
            <v>DESFILADERO BAYO ESTE</v>
          </cell>
          <cell r="M47" t="str">
            <v>UPETRON</v>
          </cell>
          <cell r="Q47" t="str">
            <v>MENDOZA NORTE</v>
          </cell>
          <cell r="R47" t="str">
            <v>EL ALAMBIQUE</v>
          </cell>
        </row>
        <row r="48">
          <cell r="G48" t="str">
            <v>DIADEMA</v>
          </cell>
          <cell r="M48" t="str">
            <v>VENVER</v>
          </cell>
          <cell r="Q48" t="str">
            <v>MENDOZA NORTE</v>
          </cell>
          <cell r="R48" t="str">
            <v>EL MANZANO</v>
          </cell>
        </row>
        <row r="49">
          <cell r="G49" t="str">
            <v>DON RUIZ</v>
          </cell>
          <cell r="M49" t="str">
            <v>WICAP</v>
          </cell>
          <cell r="Q49" t="str">
            <v>MENDOZA NORTE</v>
          </cell>
          <cell r="R49" t="str">
            <v>EL QUEMADO NORTE</v>
          </cell>
        </row>
        <row r="50">
          <cell r="G50" t="str">
            <v>EL ALAMBIQUE</v>
          </cell>
          <cell r="M50" t="str">
            <v>YPFSP</v>
          </cell>
          <cell r="Q50" t="str">
            <v>MENDOZA NORTE</v>
          </cell>
          <cell r="R50" t="str">
            <v>ESTRUCTURA CRUZ DE PIEDRA</v>
          </cell>
        </row>
        <row r="51">
          <cell r="G51" t="str">
            <v>EL CORDON</v>
          </cell>
          <cell r="M51" t="str">
            <v>OTRA</v>
          </cell>
          <cell r="Q51" t="str">
            <v>MENDOZA NORTE</v>
          </cell>
          <cell r="R51" t="str">
            <v>ESTRUCTURA CRUZ DE PIEDRA-LUNLUNTA</v>
          </cell>
        </row>
        <row r="52">
          <cell r="G52" t="str">
            <v>EL DESTINO</v>
          </cell>
          <cell r="Q52" t="str">
            <v>MENDOZA NORTE</v>
          </cell>
          <cell r="R52" t="str">
            <v>GUANACO BLANCO</v>
          </cell>
        </row>
        <row r="53">
          <cell r="G53" t="str">
            <v>EL MANZANO</v>
          </cell>
          <cell r="Q53" t="str">
            <v>MENDOZA NORTE</v>
          </cell>
          <cell r="R53" t="str">
            <v>L. CARRIZAL</v>
          </cell>
        </row>
        <row r="54">
          <cell r="G54" t="str">
            <v>EL MEDANITO</v>
          </cell>
          <cell r="Q54" t="str">
            <v>MENDOZA NORTE</v>
          </cell>
          <cell r="R54" t="str">
            <v>LA BREA</v>
          </cell>
        </row>
        <row r="55">
          <cell r="G55" t="str">
            <v>EL OREJANO</v>
          </cell>
          <cell r="Q55" t="str">
            <v>MENDOZA NORTE</v>
          </cell>
          <cell r="R55" t="str">
            <v>LA VENTANA</v>
          </cell>
        </row>
        <row r="56">
          <cell r="G56" t="str">
            <v>EL PAISANO</v>
          </cell>
          <cell r="Q56" t="str">
            <v>MENDOZA NORTE</v>
          </cell>
          <cell r="R56" t="str">
            <v>LA VENTANA - CAÑADA DURA</v>
          </cell>
        </row>
        <row r="57">
          <cell r="G57" t="str">
            <v>EL PORTON</v>
          </cell>
          <cell r="Q57" t="str">
            <v>MENDOZA NORTE</v>
          </cell>
          <cell r="R57" t="str">
            <v>LA VENTANA CENTRAL</v>
          </cell>
        </row>
        <row r="58">
          <cell r="G58" t="str">
            <v>EL QUEMADO NORTE</v>
          </cell>
          <cell r="Q58" t="str">
            <v>MENDOZA NORTE</v>
          </cell>
          <cell r="R58" t="str">
            <v>LLANCANELO</v>
          </cell>
        </row>
        <row r="59">
          <cell r="G59" t="str">
            <v>EL TORDILLO</v>
          </cell>
          <cell r="Q59" t="str">
            <v>MENDOZA NORTE</v>
          </cell>
          <cell r="R59" t="str">
            <v>LLANCANELO (51%)</v>
          </cell>
        </row>
        <row r="60">
          <cell r="G60" t="str">
            <v>EL TREBOL</v>
          </cell>
          <cell r="Q60" t="str">
            <v>MENDOZA NORTE</v>
          </cell>
          <cell r="R60" t="str">
            <v>LOMA ALTA SUR</v>
          </cell>
        </row>
        <row r="61">
          <cell r="G61" t="str">
            <v>ESCALANTE</v>
          </cell>
          <cell r="Q61" t="str">
            <v>MENDOZA NORTE</v>
          </cell>
          <cell r="R61" t="str">
            <v>LOMA DE LA MINA</v>
          </cell>
        </row>
        <row r="62">
          <cell r="G62" t="str">
            <v>ESTRUCTURA CRUZ DE PIEDRA</v>
          </cell>
          <cell r="Q62" t="str">
            <v>MENDOZA NORTE</v>
          </cell>
          <cell r="R62" t="str">
            <v>LOS CAVAOS</v>
          </cell>
        </row>
        <row r="63">
          <cell r="G63" t="str">
            <v>ESTRUCTURA CRUZ DE PIEDRA-LUNLUNTA</v>
          </cell>
          <cell r="Q63" t="str">
            <v>MENDOZA NORTE</v>
          </cell>
          <cell r="R63" t="str">
            <v>LOS TORDILLOS</v>
          </cell>
        </row>
        <row r="64">
          <cell r="G64" t="str">
            <v>FILO MORADO</v>
          </cell>
          <cell r="Q64" t="str">
            <v>MENDOZA NORTE</v>
          </cell>
          <cell r="R64" t="str">
            <v>LOS TORDILLOS OESTE</v>
          </cell>
        </row>
        <row r="65">
          <cell r="G65" t="str">
            <v>GRIMBEEK</v>
          </cell>
          <cell r="Q65" t="str">
            <v>MENDOZA NORTE</v>
          </cell>
          <cell r="R65" t="str">
            <v>MALARGÜE</v>
          </cell>
        </row>
        <row r="66">
          <cell r="G66" t="str">
            <v>GUANACO BLANCO</v>
          </cell>
          <cell r="Q66" t="str">
            <v>MENDOZA NORTE</v>
          </cell>
          <cell r="R66" t="str">
            <v>PAMPA PALAUCO</v>
          </cell>
        </row>
        <row r="67">
          <cell r="G67" t="str">
            <v>L. CARRIZAL</v>
          </cell>
          <cell r="Q67" t="str">
            <v>MENDOZA NORTE</v>
          </cell>
          <cell r="R67" t="str">
            <v>PUNTILLA DEL HUINCAN</v>
          </cell>
        </row>
        <row r="68">
          <cell r="G68" t="str">
            <v>LA AMARGA CHICA</v>
          </cell>
          <cell r="Q68" t="str">
            <v>MENDOZA NORTE</v>
          </cell>
          <cell r="R68" t="str">
            <v>RIO BARRANCAS</v>
          </cell>
        </row>
        <row r="69">
          <cell r="G69" t="str">
            <v>LA BREA</v>
          </cell>
          <cell r="Q69" t="str">
            <v>MENDOZA NORTE</v>
          </cell>
          <cell r="R69" t="str">
            <v>RIO TUNUYAN</v>
          </cell>
        </row>
        <row r="70">
          <cell r="G70" t="str">
            <v>LA CAROLINA</v>
          </cell>
          <cell r="Q70" t="str">
            <v>MENDOZA NORTE</v>
          </cell>
          <cell r="R70" t="str">
            <v>RIO TUNUYAN (60%)</v>
          </cell>
        </row>
        <row r="71">
          <cell r="G71" t="str">
            <v>LA CAVERNA</v>
          </cell>
          <cell r="Q71" t="str">
            <v>MENDOZA NORTE</v>
          </cell>
          <cell r="R71" t="str">
            <v>UGARTECHE</v>
          </cell>
        </row>
        <row r="72">
          <cell r="G72" t="str">
            <v>LA RIBERA</v>
          </cell>
          <cell r="Q72" t="str">
            <v>MENDOZA NORTE</v>
          </cell>
          <cell r="R72" t="str">
            <v>VIZCACHERAS</v>
          </cell>
        </row>
        <row r="73">
          <cell r="G73" t="str">
            <v>LA VENTANA</v>
          </cell>
          <cell r="Q73" t="str">
            <v>MENDOZA NORTE</v>
          </cell>
          <cell r="R73" t="str">
            <v>ZAMPAL OESTE</v>
          </cell>
        </row>
        <row r="74">
          <cell r="G74" t="str">
            <v>LA VENTANA - CAÑADA DURA</v>
          </cell>
          <cell r="Q74" t="str">
            <v>MENDOZA NORTE</v>
          </cell>
          <cell r="R74" t="str">
            <v>OTRA</v>
          </cell>
        </row>
        <row r="75">
          <cell r="G75" t="str">
            <v>LA VENTANA CENTRAL</v>
          </cell>
          <cell r="Q75" t="str">
            <v>MENDOZA SUR</v>
          </cell>
          <cell r="R75" t="str">
            <v>ALTIPLANICIE DEL PAYUN</v>
          </cell>
        </row>
        <row r="76">
          <cell r="G76" t="str">
            <v>LAJAS</v>
          </cell>
          <cell r="Q76" t="str">
            <v>MENDOZA SUR</v>
          </cell>
          <cell r="R76" t="str">
            <v>BORDE SUR DEL PAYUN</v>
          </cell>
        </row>
        <row r="77">
          <cell r="G77" t="str">
            <v>LAS HERAS</v>
          </cell>
          <cell r="Q77" t="str">
            <v>MENDOZA SUR</v>
          </cell>
          <cell r="R77" t="str">
            <v>CAÑADON AMARILLO</v>
          </cell>
        </row>
        <row r="78">
          <cell r="G78" t="str">
            <v>LAS MANADAS</v>
          </cell>
          <cell r="Q78" t="str">
            <v>MENDOZA SUR</v>
          </cell>
          <cell r="R78" t="str">
            <v>CERRO LIUPUCA</v>
          </cell>
        </row>
        <row r="79">
          <cell r="G79" t="str">
            <v>LAS TACANAS</v>
          </cell>
          <cell r="Q79" t="str">
            <v>MENDOZA SUR</v>
          </cell>
          <cell r="R79" t="str">
            <v>CERRO NEGRO</v>
          </cell>
        </row>
        <row r="80">
          <cell r="G80" t="str">
            <v>LLANCANELO</v>
          </cell>
          <cell r="Q80" t="str">
            <v>MENDOZA SUR</v>
          </cell>
          <cell r="R80" t="str">
            <v>CHACHAHUEN</v>
          </cell>
        </row>
        <row r="81">
          <cell r="G81" t="str">
            <v>LLANCANELO (51%)</v>
          </cell>
          <cell r="Q81" t="str">
            <v>MENDOZA SUR</v>
          </cell>
          <cell r="R81" t="str">
            <v>CHAPUA ESTE</v>
          </cell>
        </row>
        <row r="82">
          <cell r="G82" t="str">
            <v>LOMA ALTA SUR</v>
          </cell>
          <cell r="Q82" t="str">
            <v>MENDOZA SUR</v>
          </cell>
          <cell r="R82" t="str">
            <v>CHIHUIDO LA SALINA</v>
          </cell>
        </row>
        <row r="83">
          <cell r="G83" t="str">
            <v>LOMA AMARILLA</v>
          </cell>
          <cell r="Q83" t="str">
            <v>MENDOZA SUR</v>
          </cell>
          <cell r="R83" t="str">
            <v>CHIHUIDO LA SALINA SUR</v>
          </cell>
        </row>
        <row r="84">
          <cell r="G84" t="str">
            <v>LOMA CAMPANA</v>
          </cell>
          <cell r="Q84" t="str">
            <v>MENDOZA SUR</v>
          </cell>
          <cell r="R84" t="str">
            <v>DESFILADERO BAYO</v>
          </cell>
        </row>
        <row r="85">
          <cell r="G85" t="str">
            <v>LOMA DE LA MINA</v>
          </cell>
          <cell r="Q85" t="str">
            <v>MENDOZA SUR</v>
          </cell>
          <cell r="R85" t="str">
            <v>DESFILADERO BAYO ESTE</v>
          </cell>
        </row>
        <row r="86">
          <cell r="G86" t="str">
            <v>LOMA DEL MOLLE</v>
          </cell>
          <cell r="Q86" t="str">
            <v>MENDOZA SUR</v>
          </cell>
          <cell r="R86" t="str">
            <v>EL PAISANO</v>
          </cell>
        </row>
        <row r="87">
          <cell r="G87" t="str">
            <v>LOMA LA LATA</v>
          </cell>
          <cell r="Q87" t="str">
            <v>MENDOZA SUR</v>
          </cell>
          <cell r="R87" t="str">
            <v>EL PORTON</v>
          </cell>
        </row>
        <row r="88">
          <cell r="G88" t="str">
            <v>LOMA NEGRA</v>
          </cell>
          <cell r="Q88" t="str">
            <v>MENDOZA SUR</v>
          </cell>
          <cell r="R88" t="str">
            <v>FILO MORADO</v>
          </cell>
        </row>
        <row r="89">
          <cell r="G89" t="str">
            <v>LOMAS DEL CUY</v>
          </cell>
          <cell r="Q89" t="str">
            <v>MENDOZA SUR</v>
          </cell>
          <cell r="R89" t="str">
            <v>NARAMBUENA</v>
          </cell>
        </row>
        <row r="90">
          <cell r="G90" t="str">
            <v>LOS CALDENES</v>
          </cell>
          <cell r="Q90" t="str">
            <v>MENDOZA SUR</v>
          </cell>
          <cell r="R90" t="str">
            <v>PASO BARDAS NORTE</v>
          </cell>
        </row>
        <row r="91">
          <cell r="G91" t="str">
            <v>LOS CAVAOS</v>
          </cell>
          <cell r="Q91" t="str">
            <v>MENDOZA SUR</v>
          </cell>
          <cell r="R91" t="str">
            <v>PAYUN OESTE</v>
          </cell>
        </row>
        <row r="92">
          <cell r="G92" t="str">
            <v>LOS MONOS</v>
          </cell>
          <cell r="Q92" t="str">
            <v>MENDOZA SUR</v>
          </cell>
          <cell r="R92" t="str">
            <v>PUESTO MOLINA</v>
          </cell>
        </row>
        <row r="93">
          <cell r="G93" t="str">
            <v>LOS PERALES</v>
          </cell>
          <cell r="Q93" t="str">
            <v>MENDOZA SUR</v>
          </cell>
          <cell r="R93" t="str">
            <v>PUESTO MOLINA NORTE</v>
          </cell>
        </row>
        <row r="94">
          <cell r="G94" t="str">
            <v>LOS PERALES 1</v>
          </cell>
          <cell r="Q94" t="str">
            <v>MENDOZA SUR</v>
          </cell>
          <cell r="R94" t="str">
            <v>PUNTILLA HUINCAN</v>
          </cell>
        </row>
        <row r="95">
          <cell r="G95" t="str">
            <v>LOS PERALES 2</v>
          </cell>
          <cell r="Q95" t="str">
            <v>MENDOZA SUR</v>
          </cell>
          <cell r="R95" t="str">
            <v>RINCON BLANCO</v>
          </cell>
        </row>
        <row r="96">
          <cell r="G96" t="str">
            <v>LOS TORDILLOS</v>
          </cell>
          <cell r="Q96" t="str">
            <v>MENDOZA SUR</v>
          </cell>
          <cell r="R96" t="str">
            <v>OTRA</v>
          </cell>
        </row>
        <row r="97">
          <cell r="G97" t="str">
            <v>LOS TORDILLOS OESTE</v>
          </cell>
          <cell r="Q97" t="str">
            <v>NEUQUÉN GAS</v>
          </cell>
          <cell r="R97" t="str">
            <v>AGUADA TOLEDO-SIERRA BARROSA</v>
          </cell>
        </row>
        <row r="98">
          <cell r="G98" t="str">
            <v>MALARGÜE</v>
          </cell>
          <cell r="Q98" t="str">
            <v>NEUQUÉN GAS</v>
          </cell>
          <cell r="R98" t="str">
            <v>CERRO BANDERA</v>
          </cell>
        </row>
        <row r="99">
          <cell r="G99" t="str">
            <v>MANANTIALES BEHR</v>
          </cell>
          <cell r="Q99" t="str">
            <v>NEUQUÉN GAS</v>
          </cell>
          <cell r="R99" t="str">
            <v>LOMA LA LATA</v>
          </cell>
        </row>
        <row r="100">
          <cell r="G100" t="str">
            <v>MANANTIALES BEHR NORTE</v>
          </cell>
          <cell r="Q100" t="str">
            <v>NEUQUÉN GAS</v>
          </cell>
          <cell r="R100" t="str">
            <v>LOMA NEGRA</v>
          </cell>
        </row>
        <row r="101">
          <cell r="G101" t="str">
            <v>MANANTIALES BEHR SUR</v>
          </cell>
          <cell r="Q101" t="str">
            <v>NEUQUÉN GAS</v>
          </cell>
          <cell r="R101" t="str">
            <v>OCTOGONO</v>
          </cell>
        </row>
        <row r="102">
          <cell r="G102" t="str">
            <v>MARAZZI</v>
          </cell>
          <cell r="Q102" t="str">
            <v>NEUQUÉN GAS</v>
          </cell>
          <cell r="R102" t="str">
            <v>PORTEZUELO MINAS</v>
          </cell>
        </row>
        <row r="103">
          <cell r="G103" t="str">
            <v>MATA MORA</v>
          </cell>
          <cell r="Q103" t="str">
            <v>NEUQUÉN GAS</v>
          </cell>
          <cell r="R103" t="str">
            <v>PUESTO CORTADERA</v>
          </cell>
        </row>
        <row r="104">
          <cell r="G104" t="str">
            <v>MESETA ESPINOSA</v>
          </cell>
          <cell r="Q104" t="str">
            <v>NEUQUÉN GAS</v>
          </cell>
          <cell r="R104" t="str">
            <v>SANTO DOMINGO</v>
          </cell>
        </row>
        <row r="105">
          <cell r="G105" t="str">
            <v>NARAMBUENA</v>
          </cell>
          <cell r="Q105" t="str">
            <v>NEUQUÉN GAS</v>
          </cell>
          <cell r="R105" t="str">
            <v>OTRA</v>
          </cell>
        </row>
        <row r="106">
          <cell r="G106" t="str">
            <v>OCTOGONO</v>
          </cell>
          <cell r="Q106" t="str">
            <v>NEUQUÉN RÍO NEGRO</v>
          </cell>
          <cell r="R106" t="str">
            <v>BAJO DEL PICHE</v>
          </cell>
        </row>
        <row r="107">
          <cell r="G107" t="str">
            <v>PAMPA DE LAS YEGUAS I</v>
          </cell>
          <cell r="Q107" t="str">
            <v>NEUQUÉN RÍO NEGRO</v>
          </cell>
          <cell r="R107" t="str">
            <v>BAJO DEL TORO</v>
          </cell>
        </row>
        <row r="108">
          <cell r="G108" t="str">
            <v>PAMPA PALAUCO</v>
          </cell>
          <cell r="Q108" t="str">
            <v>NEUQUÉN RÍO NEGRO</v>
          </cell>
          <cell r="R108" t="str">
            <v>BARRANCA DE LOS LOROS</v>
          </cell>
        </row>
        <row r="109">
          <cell r="G109" t="str">
            <v>PASO BARDAS NORTE</v>
          </cell>
          <cell r="Q109" t="str">
            <v>NEUQUÉN RÍO NEGRO</v>
          </cell>
          <cell r="R109" t="str">
            <v>CERRO AVISPA</v>
          </cell>
        </row>
        <row r="110">
          <cell r="G110" t="str">
            <v>PAYUN OESTE</v>
          </cell>
          <cell r="Q110" t="str">
            <v>NEUQUÉN RÍO NEGRO</v>
          </cell>
          <cell r="R110" t="str">
            <v>CERRO HAMACA</v>
          </cell>
        </row>
        <row r="111">
          <cell r="G111" t="str">
            <v>PICO TRUNCADO</v>
          </cell>
          <cell r="Q111" t="str">
            <v>NEUQUÉN RÍO NEGRO</v>
          </cell>
          <cell r="R111" t="str">
            <v>CERRO LAS MINAS</v>
          </cell>
        </row>
        <row r="112">
          <cell r="G112" t="str">
            <v>PIEDRAS NEGRAS</v>
          </cell>
          <cell r="Q112" t="str">
            <v>NEUQUÉN RÍO NEGRO</v>
          </cell>
          <cell r="R112" t="str">
            <v>CHIHUIDO SIERRA NEGRA</v>
          </cell>
        </row>
        <row r="113">
          <cell r="G113" t="str">
            <v>PIEDRAS NEGRAS-SEÑAL LOMITA</v>
          </cell>
          <cell r="Q113" t="str">
            <v>NEUQUÉN RÍO NEGRO</v>
          </cell>
          <cell r="R113" t="str">
            <v>CORRALERA</v>
          </cell>
        </row>
        <row r="114">
          <cell r="G114" t="str">
            <v>PORTEZUELO MINAS</v>
          </cell>
          <cell r="Q114" t="str">
            <v>NEUQUÉN RÍO NEGRO</v>
          </cell>
          <cell r="R114" t="str">
            <v>DON RUIZ</v>
          </cell>
        </row>
        <row r="115">
          <cell r="G115" t="str">
            <v>PUESTO CORTADERA</v>
          </cell>
          <cell r="Q115" t="str">
            <v>NEUQUÉN RÍO NEGRO</v>
          </cell>
          <cell r="R115" t="str">
            <v>EL CORDON</v>
          </cell>
        </row>
        <row r="116">
          <cell r="G116" t="str">
            <v>PUESTO HERNANDEZ</v>
          </cell>
          <cell r="Q116" t="str">
            <v>NEUQUÉN RÍO NEGRO</v>
          </cell>
          <cell r="R116" t="str">
            <v>EL MEDANITO</v>
          </cell>
        </row>
        <row r="117">
          <cell r="G117" t="str">
            <v>PUESTO MOLINA</v>
          </cell>
          <cell r="Q117" t="str">
            <v>NEUQUÉN RÍO NEGRO</v>
          </cell>
          <cell r="R117" t="str">
            <v>LAJAS</v>
          </cell>
        </row>
        <row r="118">
          <cell r="G118" t="str">
            <v>PUESTO MOLINA NORTE</v>
          </cell>
          <cell r="Q118" t="str">
            <v>NEUQUÉN RÍO NEGRO</v>
          </cell>
          <cell r="R118" t="str">
            <v>LAS MANADAS</v>
          </cell>
        </row>
        <row r="119">
          <cell r="G119" t="str">
            <v>PUNTA BARDA</v>
          </cell>
          <cell r="Q119" t="str">
            <v>NEUQUÉN RÍO NEGRO</v>
          </cell>
          <cell r="R119" t="str">
            <v>LOMA AMARILLA</v>
          </cell>
        </row>
        <row r="120">
          <cell r="G120" t="str">
            <v>PUNTILLA DEL HUINCAN</v>
          </cell>
          <cell r="Q120" t="str">
            <v>NEUQUÉN RÍO NEGRO</v>
          </cell>
          <cell r="R120" t="str">
            <v>LOMA DEL MOLLE</v>
          </cell>
        </row>
        <row r="121">
          <cell r="G121" t="str">
            <v>PUNTILLA HUINCAN</v>
          </cell>
          <cell r="Q121" t="str">
            <v>NEUQUÉN RÍO NEGRO</v>
          </cell>
          <cell r="R121" t="str">
            <v>LOS CALDENES</v>
          </cell>
        </row>
        <row r="122">
          <cell r="G122" t="str">
            <v>RESTINGA ALI</v>
          </cell>
          <cell r="Q122" t="str">
            <v>NEUQUÉN RÍO NEGRO</v>
          </cell>
          <cell r="R122" t="str">
            <v>PIEDRAS NEGRAS</v>
          </cell>
        </row>
        <row r="123">
          <cell r="G123" t="str">
            <v>RINCON BLANCO</v>
          </cell>
          <cell r="Q123" t="str">
            <v>NEUQUÉN RÍO NEGRO</v>
          </cell>
          <cell r="R123" t="str">
            <v>PIEDRAS NEGRAS-SEÑAL LOMITA</v>
          </cell>
        </row>
        <row r="124">
          <cell r="G124" t="str">
            <v>RINCON DEL MANGRULLO</v>
          </cell>
          <cell r="Q124" t="str">
            <v>NEUQUÉN RÍO NEGRO</v>
          </cell>
          <cell r="R124" t="str">
            <v>PUESTO HERNANDEZ</v>
          </cell>
        </row>
        <row r="125">
          <cell r="G125" t="str">
            <v>RIO BARRANCAS</v>
          </cell>
          <cell r="Q125" t="str">
            <v>NEUQUÉN RÍO NEGRO</v>
          </cell>
          <cell r="R125" t="str">
            <v>PUNTA BARDA</v>
          </cell>
        </row>
        <row r="126">
          <cell r="G126" t="str">
            <v>RIO MAYO</v>
          </cell>
          <cell r="Q126" t="str">
            <v>NEUQUÉN RÍO NEGRO</v>
          </cell>
          <cell r="R126" t="str">
            <v>SEÑAL CERRO BAYO</v>
          </cell>
        </row>
        <row r="127">
          <cell r="G127" t="str">
            <v>RIO TUNUYAN</v>
          </cell>
          <cell r="Q127" t="str">
            <v>NEUQUÉN RÍO NEGRO</v>
          </cell>
          <cell r="R127" t="str">
            <v>SEÑAL PICADA</v>
          </cell>
        </row>
        <row r="128">
          <cell r="G128" t="str">
            <v>RIO TUNUYAN (60%)</v>
          </cell>
          <cell r="Q128" t="str">
            <v>NEUQUÉN RÍO NEGRO</v>
          </cell>
          <cell r="R128" t="str">
            <v>VOLCAN AUCA MAHUIDA</v>
          </cell>
        </row>
        <row r="129">
          <cell r="G129" t="str">
            <v>SALINAS DEL HUITRIN</v>
          </cell>
          <cell r="Q129" t="str">
            <v>NEUQUÉN RÍO NEGRO</v>
          </cell>
          <cell r="R129" t="str">
            <v>OTRA</v>
          </cell>
        </row>
        <row r="130">
          <cell r="G130" t="str">
            <v>SAN SEBASTIAN</v>
          </cell>
          <cell r="Q130" t="str">
            <v>SANTA CRUZ ESTE</v>
          </cell>
          <cell r="R130" t="str">
            <v>BARRANCA BAYA</v>
          </cell>
        </row>
        <row r="131">
          <cell r="G131" t="str">
            <v>SANTO DOMINGO</v>
          </cell>
          <cell r="Q131" t="str">
            <v>SANTA CRUZ ESTE</v>
          </cell>
          <cell r="R131" t="str">
            <v>CAÑADON DE LA ESCONDIDA</v>
          </cell>
        </row>
        <row r="132">
          <cell r="G132" t="str">
            <v>SECO LEON</v>
          </cell>
          <cell r="Q132" t="str">
            <v>SANTA CRUZ ESTE</v>
          </cell>
          <cell r="R132" t="str">
            <v>CAÑADON LEON</v>
          </cell>
        </row>
        <row r="133">
          <cell r="G133" t="str">
            <v>SEÑAL CERRO BAYO</v>
          </cell>
          <cell r="Q133" t="str">
            <v>SANTA CRUZ ESTE</v>
          </cell>
          <cell r="R133" t="str">
            <v>EL CORDON</v>
          </cell>
        </row>
        <row r="134">
          <cell r="G134" t="str">
            <v>SEÑAL PICADA</v>
          </cell>
          <cell r="Q134" t="str">
            <v>SANTA CRUZ ESTE</v>
          </cell>
          <cell r="R134" t="str">
            <v>EL DESTINO</v>
          </cell>
        </row>
        <row r="135">
          <cell r="G135" t="str">
            <v>SEÑAL PICADA-PUNTA BARDA</v>
          </cell>
          <cell r="Q135" t="str">
            <v>SANTA CRUZ ESTE</v>
          </cell>
          <cell r="R135" t="str">
            <v>LAS HERAS</v>
          </cell>
        </row>
        <row r="136">
          <cell r="G136" t="str">
            <v>UGARTECHE</v>
          </cell>
          <cell r="Q136" t="str">
            <v>SANTA CRUZ ESTE</v>
          </cell>
          <cell r="R136" t="str">
            <v>MESETA ESPINOSA</v>
          </cell>
        </row>
        <row r="137">
          <cell r="G137" t="str">
            <v>VIZCACHERAS</v>
          </cell>
          <cell r="Q137" t="str">
            <v>SANTA CRUZ ESTE</v>
          </cell>
          <cell r="R137" t="str">
            <v>PICO TRUNCADO</v>
          </cell>
        </row>
        <row r="138">
          <cell r="G138" t="str">
            <v>VOLCAN AUCA MAHUIDA</v>
          </cell>
          <cell r="Q138" t="str">
            <v>SANTA CRUZ ESTE</v>
          </cell>
          <cell r="R138" t="str">
            <v>SECO LEON</v>
          </cell>
        </row>
        <row r="139">
          <cell r="G139" t="str">
            <v>ZAMPAL OESTE</v>
          </cell>
          <cell r="Q139" t="str">
            <v>SANTA CRUZ ESTE</v>
          </cell>
          <cell r="R139" t="str">
            <v>OTRA</v>
          </cell>
        </row>
        <row r="140">
          <cell r="G140" t="str">
            <v>ZONA CENTRAL-BELLA VISTA ESTE</v>
          </cell>
          <cell r="Q140" t="str">
            <v>SANTA CRUZ OESTE</v>
          </cell>
          <cell r="R140" t="str">
            <v>BARRANCA YANKOWSKY</v>
          </cell>
        </row>
        <row r="141">
          <cell r="Q141" t="str">
            <v>SANTA CRUZ OESTE</v>
          </cell>
          <cell r="R141" t="str">
            <v>CAÑADON VASCO</v>
          </cell>
        </row>
        <row r="142">
          <cell r="Q142" t="str">
            <v>SANTA CRUZ OESTE</v>
          </cell>
          <cell r="R142" t="str">
            <v>CAÑADON YATEL</v>
          </cell>
        </row>
        <row r="143">
          <cell r="Q143" t="str">
            <v>SANTA CRUZ OESTE</v>
          </cell>
          <cell r="R143" t="str">
            <v>CERRO PIEDRA-CERRO GUADAL NORTE</v>
          </cell>
        </row>
        <row r="144">
          <cell r="Q144" t="str">
            <v>SANTA CRUZ OESTE</v>
          </cell>
          <cell r="R144" t="str">
            <v>LOMAS DEL CUY</v>
          </cell>
        </row>
        <row r="145">
          <cell r="Q145" t="str">
            <v>SANTA CRUZ OESTE</v>
          </cell>
          <cell r="R145" t="str">
            <v>LOS MONOS</v>
          </cell>
        </row>
        <row r="146">
          <cell r="Q146" t="str">
            <v>SANTA CRUZ OESTE</v>
          </cell>
          <cell r="R146" t="str">
            <v>LOS PERALES</v>
          </cell>
        </row>
        <row r="147">
          <cell r="Q147" t="str">
            <v>SANTA CRUZ OESTE</v>
          </cell>
          <cell r="R147" t="str">
            <v>LOS PERALES 1</v>
          </cell>
        </row>
        <row r="148">
          <cell r="Q148" t="str">
            <v>SANTA CRUZ OESTE</v>
          </cell>
          <cell r="R148" t="str">
            <v>LOS PERALES 2</v>
          </cell>
        </row>
        <row r="149">
          <cell r="Q149" t="str">
            <v>SANTA CRUZ OESTE</v>
          </cell>
          <cell r="R149" t="str">
            <v>OTRA</v>
          </cell>
        </row>
      </sheetData>
      <sheetData sheetId="7">
        <row r="2">
          <cell r="C2" t="str">
            <v>SI</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OPERACION"/>
      <sheetName val="CUESTIONARIO"/>
      <sheetName val="ANÁLISIS DE RIESGO"/>
      <sheetName val="FORMULARIO SOLICITUD"/>
      <sheetName val="EVALUACIÓN DE RIESGO"/>
      <sheetName val="NIVELES APROBACIÓN"/>
      <sheetName val="BASES DE DATOS"/>
      <sheetName val="DATOS ADICIONALES"/>
    </sheetNames>
    <sheetDataSet>
      <sheetData sheetId="0"/>
      <sheetData sheetId="1"/>
      <sheetData sheetId="2"/>
      <sheetData sheetId="3"/>
      <sheetData sheetId="4">
        <row r="5">
          <cell r="B5" t="str">
            <v>Menores</v>
          </cell>
          <cell r="C5" t="str">
            <v>Incidente sin baja</v>
          </cell>
          <cell r="D5" t="str">
            <v>5k - 100k USD</v>
          </cell>
          <cell r="E5" t="str">
            <v>No relevante - Limitado</v>
          </cell>
          <cell r="F5" t="str">
            <v>Sin difusión</v>
          </cell>
        </row>
        <row r="6">
          <cell r="B6" t="str">
            <v>Moderadas</v>
          </cell>
          <cell r="C6" t="str">
            <v>Hasta 30d de baja / &lt;1% prob 1 muerte</v>
          </cell>
          <cell r="D6" t="str">
            <v>100k - 1M USD</v>
          </cell>
          <cell r="E6" t="str">
            <v>Relevante - Denuncias</v>
          </cell>
          <cell r="F6" t="str">
            <v>Incidente menor y relevante</v>
          </cell>
        </row>
        <row r="7">
          <cell r="B7" t="str">
            <v>Serias</v>
          </cell>
          <cell r="C7" t="str">
            <v>&gt; 30d de baja / &lt;10% prob 1 muerte</v>
          </cell>
          <cell r="D7" t="str">
            <v>1M - 10M USD</v>
          </cell>
          <cell r="E7" t="str">
            <v>Grave - Afecta 3ros</v>
          </cell>
          <cell r="F7" t="str">
            <v>Incidente de nivel mayor</v>
          </cell>
        </row>
        <row r="8">
          <cell r="B8" t="str">
            <v>Muy serias</v>
          </cell>
          <cell r="C8" t="str">
            <v>1 muerte o lesiones permanentes</v>
          </cell>
          <cell r="D8" t="str">
            <v>10M - 100M USD</v>
          </cell>
          <cell r="E8" t="str">
            <v>Muy Grave - Compensación</v>
          </cell>
          <cell r="F8" t="str">
            <v>Genera interés social</v>
          </cell>
        </row>
        <row r="9">
          <cell r="B9" t="str">
            <v>Desastrosas</v>
          </cell>
          <cell r="C9" t="str">
            <v>Entre 2 y 9 muertes</v>
          </cell>
          <cell r="D9" t="str">
            <v>100M - 1000M USD</v>
          </cell>
          <cell r="E9" t="str">
            <v>Catastrófico - Daños perma</v>
          </cell>
          <cell r="F9" t="str">
            <v>Internacional transitoria</v>
          </cell>
        </row>
        <row r="10">
          <cell r="B10" t="str">
            <v>Catastróficas</v>
          </cell>
          <cell r="C10" t="str">
            <v>Mas de 10 muertes</v>
          </cell>
          <cell r="D10" t="str">
            <v>&gt; 1000M USD</v>
          </cell>
          <cell r="E10" t="str">
            <v>Catastrófico - Gran extensión</v>
          </cell>
          <cell r="F10" t="str">
            <v>Internacional permanente</v>
          </cell>
        </row>
        <row r="14">
          <cell r="C14" t="str">
            <v>No se espera que ocurra</v>
          </cell>
        </row>
        <row r="15">
          <cell r="C15" t="str">
            <v>Es posible que ocurra</v>
          </cell>
        </row>
        <row r="16">
          <cell r="C16" t="str">
            <v>Se espera que ocurra al menos 1 vez</v>
          </cell>
        </row>
        <row r="17">
          <cell r="C17" t="str">
            <v>Ocurre con frecuencia anual</v>
          </cell>
        </row>
        <row r="18">
          <cell r="C18" t="str">
            <v>Algunas veces al año</v>
          </cell>
        </row>
        <row r="19">
          <cell r="C19" t="str">
            <v>Mas de una vez al mes</v>
          </cell>
        </row>
        <row r="23">
          <cell r="C23" t="str">
            <v>Practicamente imposible</v>
          </cell>
        </row>
        <row r="24">
          <cell r="C24" t="str">
            <v>Altamente improbable</v>
          </cell>
        </row>
        <row r="25">
          <cell r="C25" t="str">
            <v>Remotamente posible</v>
          </cell>
        </row>
        <row r="26">
          <cell r="C26" t="str">
            <v>Poco usual</v>
          </cell>
        </row>
        <row r="27">
          <cell r="C27" t="str">
            <v>Posible</v>
          </cell>
        </row>
        <row r="28">
          <cell r="C28" t="str">
            <v>Casi seguro</v>
          </cell>
        </row>
      </sheetData>
      <sheetData sheetId="5"/>
      <sheetData sheetId="6">
        <row r="7">
          <cell r="B7" t="str">
            <v>COMPANY MAN</v>
          </cell>
          <cell r="D7" t="str">
            <v>PELUSSO , DUILIO HECTOR</v>
          </cell>
          <cell r="G7" t="str">
            <v>AGUADA TOLEDO-SIERRA BARROSA</v>
          </cell>
          <cell r="I7" t="str">
            <v>PERFORACIÓN</v>
          </cell>
          <cell r="K7" t="str">
            <v>EXPLORACIÓN</v>
          </cell>
          <cell r="M7" t="str">
            <v>BONUS DRILLING</v>
          </cell>
          <cell r="O7" t="str">
            <v>SI</v>
          </cell>
        </row>
        <row r="8">
          <cell r="B8" t="str">
            <v>ING PERFORACIÓN</v>
          </cell>
          <cell r="D8" t="str">
            <v>GOMEZ, JORGE ALBERTO</v>
          </cell>
          <cell r="G8" t="str">
            <v>BAJADA DE AÑELO</v>
          </cell>
          <cell r="I8" t="str">
            <v>WORKOVER</v>
          </cell>
          <cell r="K8" t="str">
            <v>DESARROLLO</v>
          </cell>
          <cell r="M8" t="str">
            <v>COOPER-UPETRON</v>
          </cell>
          <cell r="O8" t="str">
            <v>NO</v>
          </cell>
        </row>
        <row r="9">
          <cell r="B9" t="str">
            <v>ING WORKOVER</v>
          </cell>
          <cell r="D9" t="str">
            <v>BERGESE, MARCO ANTONIO</v>
          </cell>
          <cell r="G9" t="str">
            <v>BANDURRIA</v>
          </cell>
          <cell r="K9" t="str">
            <v>AVANZADA</v>
          </cell>
          <cell r="M9" t="str">
            <v>CREXELL</v>
          </cell>
        </row>
        <row r="10">
          <cell r="B10" t="str">
            <v>JEFE INGENIERÍA</v>
          </cell>
          <cell r="D10" t="str">
            <v>FILIPPELLI, VICENTE MARIO</v>
          </cell>
          <cell r="G10" t="str">
            <v>BARRANCA BAYA</v>
          </cell>
          <cell r="K10" t="str">
            <v>EXPLOTACIÓN</v>
          </cell>
          <cell r="M10" t="str">
            <v>CTD</v>
          </cell>
        </row>
        <row r="11">
          <cell r="B11" t="str">
            <v>TÉCNICO EN SEGURIDAD</v>
          </cell>
          <cell r="D11" t="str">
            <v>MAGGIONI, ALDO JORGE</v>
          </cell>
          <cell r="G11" t="str">
            <v>BARRANCA DE LOS LOROS</v>
          </cell>
          <cell r="K11" t="str">
            <v>INYECTOR</v>
          </cell>
          <cell r="M11" t="str">
            <v>CTR</v>
          </cell>
        </row>
        <row r="12">
          <cell r="D12" t="str">
            <v>CASALIS, DANIEL JORGE</v>
          </cell>
          <cell r="G12" t="str">
            <v>BARRANCA YANKOWSKY</v>
          </cell>
          <cell r="K12" t="str">
            <v>ESTUDIO</v>
          </cell>
          <cell r="M12" t="str">
            <v>DLS ARGENTINA LTDA</v>
          </cell>
        </row>
        <row r="13">
          <cell r="G13" t="str">
            <v>BARRANCAS</v>
          </cell>
          <cell r="M13" t="str">
            <v>EMEPA</v>
          </cell>
        </row>
        <row r="14">
          <cell r="G14" t="str">
            <v>CAJON DE LOS CABALLOS</v>
          </cell>
          <cell r="M14" t="str">
            <v>ENAP</v>
          </cell>
        </row>
        <row r="15">
          <cell r="G15" t="str">
            <v>CAÑADA DURA</v>
          </cell>
          <cell r="M15" t="str">
            <v>ENSIGN ARGENTINA S.A.</v>
          </cell>
        </row>
        <row r="16">
          <cell r="G16" t="str">
            <v>CAÑADON AMARILLO</v>
          </cell>
          <cell r="M16" t="str">
            <v>ESTRELLA SERV. PETROLEROS S.A.</v>
          </cell>
        </row>
        <row r="17">
          <cell r="G17" t="str">
            <v>CAÑADON PERDIDO</v>
          </cell>
          <cell r="M17" t="str">
            <v>EXPDVSA</v>
          </cell>
        </row>
        <row r="18">
          <cell r="G18" t="str">
            <v>CAÑADON VASCO</v>
          </cell>
          <cell r="M18" t="str">
            <v>GEO-ESTRELLA</v>
          </cell>
        </row>
        <row r="19">
          <cell r="G19" t="str">
            <v>CAÑADON YATEL</v>
          </cell>
          <cell r="M19" t="str">
            <v>GH</v>
          </cell>
        </row>
        <row r="20">
          <cell r="G20" t="str">
            <v>CEFERINO</v>
          </cell>
          <cell r="M20" t="str">
            <v>HELMERICH &amp; PAYNE</v>
          </cell>
        </row>
        <row r="21">
          <cell r="G21" t="str">
            <v>CERRO ARENA</v>
          </cell>
          <cell r="M21" t="str">
            <v>MACRICO</v>
          </cell>
        </row>
        <row r="22">
          <cell r="G22" t="str">
            <v>CERRO FORTUNOSO</v>
          </cell>
          <cell r="M22" t="str">
            <v>MD</v>
          </cell>
        </row>
        <row r="23">
          <cell r="G23" t="str">
            <v>CERRO HAMACA</v>
          </cell>
          <cell r="M23" t="str">
            <v>NABORS INTERNATIONAL</v>
          </cell>
        </row>
        <row r="24">
          <cell r="G24" t="str">
            <v>CERRO PIEDRA-CERRO GUADAL NORTE</v>
          </cell>
          <cell r="M24" t="str">
            <v>OLIWELL</v>
          </cell>
        </row>
        <row r="25">
          <cell r="G25" t="str">
            <v>CHACHAHUEN</v>
          </cell>
          <cell r="M25" t="str">
            <v>PDVSA</v>
          </cell>
        </row>
        <row r="26">
          <cell r="G26" t="str">
            <v>CHASQUIVIL</v>
          </cell>
          <cell r="M26" t="str">
            <v>PETERSER</v>
          </cell>
        </row>
        <row r="27">
          <cell r="G27" t="str">
            <v>CHIHUIDO DE LA SALINA</v>
          </cell>
          <cell r="M27" t="str">
            <v>PETREVEN UTE</v>
          </cell>
        </row>
        <row r="28">
          <cell r="G28" t="str">
            <v>CHIHUIDO DE LA SALINA SUR</v>
          </cell>
          <cell r="M28" t="str">
            <v>PETREX</v>
          </cell>
        </row>
        <row r="29">
          <cell r="G29" t="str">
            <v>CHIHUIDO SIERRA NEGRA</v>
          </cell>
          <cell r="M29" t="str">
            <v>PETRONEU</v>
          </cell>
        </row>
        <row r="30">
          <cell r="G30" t="str">
            <v>DESFILADERO BAYO</v>
          </cell>
          <cell r="M30" t="str">
            <v>PETROSERVICIOS</v>
          </cell>
        </row>
        <row r="31">
          <cell r="G31" t="str">
            <v>EL CORDON</v>
          </cell>
          <cell r="M31" t="str">
            <v>PRECISION DRILLING</v>
          </cell>
        </row>
        <row r="32">
          <cell r="G32" t="str">
            <v>EL DESTINO</v>
          </cell>
          <cell r="M32" t="str">
            <v>PSB</v>
          </cell>
        </row>
        <row r="33">
          <cell r="G33" t="str">
            <v>EL MANZANO</v>
          </cell>
          <cell r="M33" t="str">
            <v>QUINTANA WELLPRO S.A.</v>
          </cell>
        </row>
        <row r="34">
          <cell r="G34" t="str">
            <v>EL MEDANITO</v>
          </cell>
          <cell r="M34" t="str">
            <v>RIG</v>
          </cell>
        </row>
        <row r="35">
          <cell r="G35" t="str">
            <v>EL OREJANO</v>
          </cell>
          <cell r="M35" t="str">
            <v>RIGLESS</v>
          </cell>
        </row>
        <row r="36">
          <cell r="G36" t="str">
            <v>EL PORTON</v>
          </cell>
          <cell r="M36" t="str">
            <v>SAN ANTONIO INTERNACIONAL</v>
          </cell>
        </row>
        <row r="37">
          <cell r="G37" t="str">
            <v>EL TREBOL</v>
          </cell>
          <cell r="M37" t="str">
            <v>SERVICIOS PETROLEROS ARGENTINA S.A.</v>
          </cell>
        </row>
        <row r="38">
          <cell r="G38" t="str">
            <v>ESCALANTE</v>
          </cell>
          <cell r="M38" t="str">
            <v>SERVICOM</v>
          </cell>
        </row>
        <row r="39">
          <cell r="G39" t="str">
            <v>ESTRUCTURA CRUZ DE PIEDRA-LUNLUNTA</v>
          </cell>
          <cell r="M39" t="str">
            <v>SERVICOM</v>
          </cell>
        </row>
        <row r="40">
          <cell r="G40" t="str">
            <v>FILO MORADO</v>
          </cell>
          <cell r="M40" t="str">
            <v>SINOPEC</v>
          </cell>
        </row>
        <row r="41">
          <cell r="G41" t="str">
            <v>L.CARRIZAL</v>
          </cell>
          <cell r="M41" t="str">
            <v>SNUBBING</v>
          </cell>
        </row>
        <row r="42">
          <cell r="G42" t="str">
            <v>LA AMARGA CHICA</v>
          </cell>
          <cell r="M42" t="str">
            <v>SOUTHERN CROSS</v>
          </cell>
        </row>
        <row r="43">
          <cell r="G43" t="str">
            <v>LA VENTANA</v>
          </cell>
          <cell r="M43" t="str">
            <v>TACKER</v>
          </cell>
        </row>
        <row r="44">
          <cell r="G44" t="str">
            <v>LA VENTANA CENTRAL</v>
          </cell>
          <cell r="M44" t="str">
            <v>TAUSA</v>
          </cell>
        </row>
        <row r="45">
          <cell r="G45" t="str">
            <v>LAS HERAS</v>
          </cell>
          <cell r="M45" t="str">
            <v>TRONADOR</v>
          </cell>
        </row>
        <row r="46">
          <cell r="G46" t="str">
            <v>LAS MANADAS</v>
          </cell>
          <cell r="M46" t="str">
            <v>UBD</v>
          </cell>
        </row>
        <row r="47">
          <cell r="G47" t="str">
            <v>LAS TACANAS</v>
          </cell>
          <cell r="M47" t="str">
            <v>UPETRON</v>
          </cell>
        </row>
        <row r="48">
          <cell r="G48" t="str">
            <v>LLANCANELO (51%)</v>
          </cell>
          <cell r="M48" t="str">
            <v>VENVER</v>
          </cell>
        </row>
        <row r="49">
          <cell r="G49" t="str">
            <v>LOMA ALTA SUR</v>
          </cell>
          <cell r="M49" t="str">
            <v>WICAP</v>
          </cell>
        </row>
        <row r="50">
          <cell r="G50" t="str">
            <v>LOMA CAMPANA</v>
          </cell>
          <cell r="M50" t="str">
            <v>YPFSP</v>
          </cell>
        </row>
        <row r="51">
          <cell r="G51" t="str">
            <v>LOMA DE LA MINA</v>
          </cell>
          <cell r="M51" t="str">
            <v>OTRA</v>
          </cell>
        </row>
        <row r="52">
          <cell r="G52" t="str">
            <v>LOMA LA LATA</v>
          </cell>
        </row>
        <row r="53">
          <cell r="G53" t="str">
            <v>LOMAS DEL CUY</v>
          </cell>
        </row>
        <row r="54">
          <cell r="G54" t="str">
            <v>LOS CALDENES</v>
          </cell>
        </row>
        <row r="55">
          <cell r="G55" t="str">
            <v>LOS CAVAOS</v>
          </cell>
        </row>
        <row r="56">
          <cell r="G56" t="str">
            <v>LOS MONOS</v>
          </cell>
        </row>
        <row r="57">
          <cell r="G57" t="str">
            <v>LOS PERALES</v>
          </cell>
        </row>
        <row r="58">
          <cell r="G58" t="str">
            <v>LOS PERALES 1</v>
          </cell>
        </row>
        <row r="59">
          <cell r="G59" t="str">
            <v>LOS PERALES 2</v>
          </cell>
        </row>
        <row r="60">
          <cell r="G60" t="str">
            <v>MANANTIALES BEHR</v>
          </cell>
        </row>
        <row r="61">
          <cell r="G61" t="str">
            <v>MANANTIALES BEHR NORTE</v>
          </cell>
        </row>
        <row r="62">
          <cell r="G62" t="str">
            <v>MANANTIALES BEHR SUR</v>
          </cell>
        </row>
        <row r="63">
          <cell r="G63" t="str">
            <v>OCTOGONO</v>
          </cell>
        </row>
        <row r="64">
          <cell r="G64" t="str">
            <v>PAMPA DE LAS YEGUAS I</v>
          </cell>
        </row>
        <row r="65">
          <cell r="G65" t="str">
            <v>PAMPA PALAUCO</v>
          </cell>
        </row>
        <row r="66">
          <cell r="G66" t="str">
            <v>PASO BARDAS NORTE</v>
          </cell>
        </row>
        <row r="67">
          <cell r="G67" t="str">
            <v>PAYUN OESTE</v>
          </cell>
        </row>
        <row r="68">
          <cell r="G68" t="str">
            <v>PICO TRUNCADO</v>
          </cell>
        </row>
        <row r="69">
          <cell r="G69" t="str">
            <v>PIEDRAS NEGRAS-SEÑAL LOMITA</v>
          </cell>
        </row>
        <row r="70">
          <cell r="G70" t="str">
            <v>PUESTO CORTADERA</v>
          </cell>
        </row>
        <row r="71">
          <cell r="G71" t="str">
            <v>PUESTO HERNANDEZ</v>
          </cell>
        </row>
        <row r="72">
          <cell r="G72" t="str">
            <v>PUESTO MOLINA</v>
          </cell>
        </row>
        <row r="73">
          <cell r="G73" t="str">
            <v>PUNTA BARDA</v>
          </cell>
        </row>
        <row r="74">
          <cell r="G74" t="str">
            <v>RESTINGA ALI</v>
          </cell>
        </row>
        <row r="75">
          <cell r="G75" t="str">
            <v>RINCON DEL MANGRULLO</v>
          </cell>
        </row>
        <row r="76">
          <cell r="G76" t="str">
            <v>RIO MAYO</v>
          </cell>
        </row>
        <row r="77">
          <cell r="G77" t="str">
            <v>RIO TUNUYAN (60%)</v>
          </cell>
        </row>
        <row r="78">
          <cell r="G78" t="str">
            <v>SALINAS DEL HUITRIN</v>
          </cell>
        </row>
        <row r="79">
          <cell r="G79" t="str">
            <v>SECO LEON</v>
          </cell>
        </row>
        <row r="80">
          <cell r="G80" t="str">
            <v>SEÑAL PICADA</v>
          </cell>
        </row>
        <row r="81">
          <cell r="G81" t="str">
            <v>UGARTECHE</v>
          </cell>
        </row>
        <row r="82">
          <cell r="G82" t="str">
            <v>VIZCACHERAS</v>
          </cell>
        </row>
        <row r="83">
          <cell r="G83" t="str">
            <v>VOLCAN AUCA MAHUIDA</v>
          </cell>
        </row>
        <row r="84">
          <cell r="G84" t="str">
            <v>ZAMPAL OESTE</v>
          </cell>
        </row>
        <row r="85">
          <cell r="G85" t="str">
            <v>ZONA CENTRAL-BELLA VISTA ESTE</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Documento"/>
      <sheetName val="DATOS OPERACION"/>
      <sheetName val="ANÁLISIS DE RIESGO"/>
      <sheetName val="EVALUACIÓN DE RIESGO"/>
      <sheetName val="NIVELES APROBACIÓN"/>
      <sheetName val="BASES DE DATOS"/>
      <sheetName val="DATOS ADICIONALES"/>
      <sheetName val="MATRIZ DE RIESGO"/>
    </sheetNames>
    <sheetDataSet>
      <sheetData sheetId="0" refreshError="1"/>
      <sheetData sheetId="1" refreshError="1"/>
      <sheetData sheetId="2" refreshError="1">
        <row r="9">
          <cell r="AB9">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sheetData>
      <sheetData sheetId="3" refreshError="1">
        <row r="5">
          <cell r="B5" t="str">
            <v>Menores</v>
          </cell>
          <cell r="C5" t="str">
            <v>No hay lesiones o efectos sobre la salud. No se requieren primeros auxilios.</v>
          </cell>
          <cell r="D5" t="str">
            <v>5 KUS$ a 100 KUS$</v>
          </cell>
          <cell r="E5" t="str">
            <v>Sin daño ambiental. Sin modificaciones en el medio ambiente. Norequiere remediación.</v>
          </cell>
          <cell r="G5">
            <v>1</v>
          </cell>
        </row>
        <row r="6">
          <cell r="B6" t="str">
            <v>Moderadas</v>
          </cell>
          <cell r="C6" t="str">
            <v>Lesión leve (Primeros auxilios):Atención en lugar de trabajo, no afecta el rendimiento laboral ni causa incapacidad, bajas o pérdidas de dias.</v>
          </cell>
          <cell r="D6" t="str">
            <v>100 KUS$ a 500 KUS$</v>
          </cell>
          <cell r="E6" t="str">
            <v>Impacto ambiental reportable conforme a la legislación vigente. Incidente menor: Derrame de HC &lt; 5m3 o de agua de formación &lt; 10m3</v>
          </cell>
          <cell r="G6">
            <v>2</v>
          </cell>
        </row>
        <row r="7">
          <cell r="B7" t="str">
            <v>Relevantes</v>
          </cell>
          <cell r="C7" t="str">
            <v>Accidente con pérdida de días, vuelco vehicular o daños entre 100 y 500 K U$S</v>
          </cell>
          <cell r="D7" t="str">
            <v>500 KUS$ a 1 MUS$</v>
          </cell>
          <cell r="E7" t="str">
            <v>Impacto ambiental reportable conforme a la legislación vigente. Incidente mayor: Derrame de HC &gt; 5m3 o de agua de formación &gt; 10m3</v>
          </cell>
          <cell r="G7">
            <v>3</v>
          </cell>
        </row>
        <row r="8">
          <cell r="B8" t="str">
            <v>Mayor</v>
          </cell>
          <cell r="C8" t="str">
            <v>Lesiones permanentes, más de 30 días de baja o daños valorados entre 500 y 1000 K USD</v>
          </cell>
          <cell r="D8" t="str">
            <v>1 M a 5 MUS$</v>
          </cell>
          <cell r="E8" t="str">
            <v>Impacto ambiental fuera de los límites de las instalaciones y/o que afecten a terceros.</v>
          </cell>
          <cell r="G8">
            <v>4</v>
          </cell>
        </row>
        <row r="9">
          <cell r="B9" t="str">
            <v>Critica</v>
          </cell>
          <cell r="C9" t="str">
            <v>Incidente que produzca una fatalidad o daños superiores a 1000 K U$</v>
          </cell>
          <cell r="D9" t="str">
            <v>&gt; 5M USD</v>
          </cell>
          <cell r="E9" t="str">
            <v>Impacto ambiental grave que requiere medidas de corrección importantes. Afectación de servicio de recurso ambiental.</v>
          </cell>
          <cell r="G9">
            <v>5</v>
          </cell>
        </row>
        <row r="22">
          <cell r="C22" t="str">
            <v>Improbable(&lt;6%)</v>
          </cell>
        </row>
        <row r="23">
          <cell r="C23" t="str">
            <v>Poco Probable (6%-25%)</v>
          </cell>
        </row>
        <row r="24">
          <cell r="C24" t="str">
            <v>Probable (25%-50%)</v>
          </cell>
        </row>
        <row r="25">
          <cell r="C25" t="str">
            <v>Posible (50%-80%)</v>
          </cell>
        </row>
        <row r="26">
          <cell r="C26" t="str">
            <v>Casi seguro (&gt;80%)</v>
          </cell>
        </row>
      </sheetData>
      <sheetData sheetId="4" refreshError="1"/>
      <sheetData sheetId="5" refreshError="1">
        <row r="6">
          <cell r="B6" t="str">
            <v>FUNCION</v>
          </cell>
          <cell r="G6" t="str">
            <v>AREA DE RESERVA</v>
          </cell>
          <cell r="I6" t="str">
            <v>TIPO OP</v>
          </cell>
          <cell r="K6" t="str">
            <v>DIVISION</v>
          </cell>
          <cell r="M6" t="str">
            <v>CONTRATISTA</v>
          </cell>
          <cell r="Q6" t="str">
            <v>REGIÓN</v>
          </cell>
          <cell r="R6" t="str">
            <v>ADR</v>
          </cell>
        </row>
        <row r="7">
          <cell r="B7" t="str">
            <v>COMPANY MAN</v>
          </cell>
          <cell r="G7" t="str">
            <v>AGUADA TOLEDO-SIERRA BARROSA</v>
          </cell>
          <cell r="I7" t="str">
            <v>ABANDONO</v>
          </cell>
          <cell r="K7" t="str">
            <v>AVANZADA</v>
          </cell>
          <cell r="M7" t="str">
            <v>BONUS DRILLING</v>
          </cell>
          <cell r="Q7" t="str">
            <v>ACTIVOS NO CONVENCIONALES</v>
          </cell>
          <cell r="R7" t="str">
            <v>BAJADA DE AÑELO</v>
          </cell>
        </row>
        <row r="8">
          <cell r="B8" t="str">
            <v>ING DE ESPECIALIDADES</v>
          </cell>
          <cell r="G8" t="str">
            <v>ALTIPLANICIE DEL PAYUN</v>
          </cell>
          <cell r="I8" t="str">
            <v>PERFORACIÓN</v>
          </cell>
          <cell r="K8" t="str">
            <v>DESARROLLO</v>
          </cell>
          <cell r="M8" t="str">
            <v>COOPER-UPETRON</v>
          </cell>
          <cell r="Q8" t="str">
            <v>ACTIVOS NO CONVENCIONALES</v>
          </cell>
          <cell r="R8" t="str">
            <v>BANDURRIA</v>
          </cell>
        </row>
        <row r="9">
          <cell r="B9" t="str">
            <v>ING PERFORACIÓN</v>
          </cell>
          <cell r="G9" t="str">
            <v>BAJADA DE AÑELO</v>
          </cell>
          <cell r="I9" t="str">
            <v>TERMINACIÓN</v>
          </cell>
          <cell r="K9" t="str">
            <v>EXPLORACIÓN</v>
          </cell>
          <cell r="M9" t="str">
            <v>CREXELL</v>
          </cell>
          <cell r="Q9" t="str">
            <v>ACTIVOS NO CONVENCIONALES</v>
          </cell>
          <cell r="R9" t="str">
            <v>CERRO ARENA</v>
          </cell>
        </row>
        <row r="10">
          <cell r="B10" t="str">
            <v>ING WORKOVER</v>
          </cell>
          <cell r="G10" t="str">
            <v>BAJO DEL PICHE</v>
          </cell>
          <cell r="I10" t="str">
            <v>WORKOVER</v>
          </cell>
          <cell r="M10" t="str">
            <v>CTD</v>
          </cell>
          <cell r="Q10" t="str">
            <v>ACTIVOS NO CONVENCIONALES</v>
          </cell>
          <cell r="R10" t="str">
            <v>CERRO PARTIDO</v>
          </cell>
        </row>
        <row r="11">
          <cell r="B11" t="str">
            <v>JEFE DE OPERACIONES</v>
          </cell>
          <cell r="G11" t="str">
            <v>BAJO DEL TORO</v>
          </cell>
          <cell r="M11" t="str">
            <v>CTR</v>
          </cell>
          <cell r="Q11" t="str">
            <v>ACTIVOS NO CONVENCIONALES</v>
          </cell>
          <cell r="R11" t="str">
            <v>CHASQUIVIL</v>
          </cell>
        </row>
        <row r="12">
          <cell r="B12" t="str">
            <v>JEFE INGENIERÍA</v>
          </cell>
          <cell r="G12" t="str">
            <v>BANDURRIA</v>
          </cell>
          <cell r="M12" t="str">
            <v>DLS ARGENTINA LTDA</v>
          </cell>
          <cell r="Q12" t="str">
            <v>ACTIVOS NO CONVENCIONALES</v>
          </cell>
          <cell r="R12" t="str">
            <v>EL OREJANO</v>
          </cell>
        </row>
        <row r="13">
          <cell r="B13" t="str">
            <v>SUPERINTENDENTE</v>
          </cell>
          <cell r="G13" t="str">
            <v>BARRANCA BAYA</v>
          </cell>
          <cell r="M13" t="str">
            <v>EMEPA</v>
          </cell>
          <cell r="Q13" t="str">
            <v>ACTIVOS NO CONVENCIONALES</v>
          </cell>
          <cell r="R13" t="str">
            <v>LA AMARGA CHICA</v>
          </cell>
        </row>
        <row r="14">
          <cell r="B14" t="str">
            <v>SUPERVISOR</v>
          </cell>
          <cell r="G14" t="str">
            <v>BARRANCA DE LOS LOROS</v>
          </cell>
          <cell r="M14" t="str">
            <v>ENAP</v>
          </cell>
          <cell r="Q14" t="str">
            <v>ACTIVOS NO CONVENCIONALES</v>
          </cell>
          <cell r="R14" t="str">
            <v>LA CAVERNA</v>
          </cell>
        </row>
        <row r="15">
          <cell r="B15" t="str">
            <v>TÉCNICO EN SEGURIDAD</v>
          </cell>
          <cell r="G15" t="str">
            <v>BARRANCA YANKOWSKY</v>
          </cell>
          <cell r="M15" t="str">
            <v>ENSIGN ARGENTINA S.A.</v>
          </cell>
          <cell r="Q15" t="str">
            <v>ACTIVOS NO CONVENCIONALES</v>
          </cell>
          <cell r="R15" t="str">
            <v>LA RIBERA</v>
          </cell>
        </row>
        <row r="16">
          <cell r="B16" t="str">
            <v>OTRO</v>
          </cell>
          <cell r="G16" t="str">
            <v>BARRANCAS</v>
          </cell>
          <cell r="M16" t="str">
            <v>ESTRELLA SERV. PETROLEROS S.A.</v>
          </cell>
          <cell r="Q16" t="str">
            <v>ACTIVOS NO CONVENCIONALES</v>
          </cell>
          <cell r="R16" t="str">
            <v>LAS TACANAS</v>
          </cell>
        </row>
        <row r="17">
          <cell r="G17" t="str">
            <v>BORDE SUR DEL PAYUN</v>
          </cell>
          <cell r="M17" t="str">
            <v>EXPDVSA</v>
          </cell>
          <cell r="Q17" t="str">
            <v>ACTIVOS NO CONVENCIONALES</v>
          </cell>
          <cell r="R17" t="str">
            <v>MATA MORA</v>
          </cell>
        </row>
        <row r="18">
          <cell r="G18" t="str">
            <v>CAJON DE LOS CABALLOS</v>
          </cell>
          <cell r="M18" t="str">
            <v>GEO-ESTRELLA</v>
          </cell>
          <cell r="Q18" t="str">
            <v>ACTIVOS NO CONVENCIONALES</v>
          </cell>
          <cell r="R18" t="str">
            <v>PAMPA DE LAS YEGUAS I</v>
          </cell>
        </row>
        <row r="19">
          <cell r="G19" t="str">
            <v>CAMPAMENTO CENTRAL-CAÑADON PERDIDO</v>
          </cell>
          <cell r="M19" t="str">
            <v>GH</v>
          </cell>
          <cell r="Q19" t="str">
            <v>ACTIVOS NO CONVENCIONALES</v>
          </cell>
          <cell r="R19" t="str">
            <v>RINCON DEL MANGRULLO</v>
          </cell>
        </row>
        <row r="20">
          <cell r="G20" t="str">
            <v>CAÑADA DURA</v>
          </cell>
          <cell r="M20" t="str">
            <v>HELMERICH &amp; PAYNE</v>
          </cell>
          <cell r="Q20" t="str">
            <v>ACTIVOS NO CONVENCIONALES</v>
          </cell>
          <cell r="R20" t="str">
            <v>SALINAS DEL HUITRIN</v>
          </cell>
        </row>
        <row r="21">
          <cell r="G21" t="str">
            <v>CAÑADON AMARILLO</v>
          </cell>
          <cell r="M21" t="str">
            <v>MACRICO</v>
          </cell>
          <cell r="Q21" t="str">
            <v>ACTIVOS NO CONVENCIONALES</v>
          </cell>
          <cell r="R21" t="str">
            <v>OTRA</v>
          </cell>
        </row>
        <row r="22">
          <cell r="G22" t="str">
            <v>CAÑADON DE LA ESCONDIDA</v>
          </cell>
          <cell r="M22" t="str">
            <v>MD</v>
          </cell>
          <cell r="Q22" t="str">
            <v>CHILE EXPLORACIÓN</v>
          </cell>
          <cell r="R22" t="str">
            <v>MARAZZI</v>
          </cell>
        </row>
        <row r="23">
          <cell r="G23" t="str">
            <v>CAÑADON LEON</v>
          </cell>
          <cell r="M23" t="str">
            <v>NABORS INTERNATIONAL</v>
          </cell>
          <cell r="Q23" t="str">
            <v>CHILE EXPLORACIÓN</v>
          </cell>
          <cell r="R23" t="str">
            <v>SAN SEBASTIAN</v>
          </cell>
        </row>
        <row r="24">
          <cell r="G24" t="str">
            <v>CAÑADON PERDIDO</v>
          </cell>
          <cell r="M24" t="str">
            <v>OLIWELL</v>
          </cell>
          <cell r="Q24" t="str">
            <v>CHUBUT</v>
          </cell>
          <cell r="R24" t="str">
            <v>CAMPAMENTO CENTRAL-CAÑADON PERDIDO</v>
          </cell>
        </row>
        <row r="25">
          <cell r="G25" t="str">
            <v>CAÑADON VASCO</v>
          </cell>
          <cell r="M25" t="str">
            <v>PDVSA</v>
          </cell>
          <cell r="Q25" t="str">
            <v>CHUBUT</v>
          </cell>
          <cell r="R25" t="str">
            <v>CAÑADON PERDIDO</v>
          </cell>
        </row>
        <row r="26">
          <cell r="G26" t="str">
            <v>CAÑADON YATEL</v>
          </cell>
          <cell r="M26" t="str">
            <v>PETERSER</v>
          </cell>
          <cell r="Q26" t="str">
            <v>CHUBUT</v>
          </cell>
          <cell r="R26" t="str">
            <v>DIADEMA</v>
          </cell>
        </row>
        <row r="27">
          <cell r="G27" t="str">
            <v>CEFERINO</v>
          </cell>
          <cell r="M27" t="str">
            <v>PETREVEN UTE</v>
          </cell>
          <cell r="Q27" t="str">
            <v>CHUBUT</v>
          </cell>
          <cell r="R27" t="str">
            <v>EL TORDILLO</v>
          </cell>
        </row>
        <row r="28">
          <cell r="G28" t="str">
            <v>CERRO ARENA</v>
          </cell>
          <cell r="M28" t="str">
            <v>PETREX</v>
          </cell>
          <cell r="Q28" t="str">
            <v>CHUBUT</v>
          </cell>
          <cell r="R28" t="str">
            <v>EL TREBOL</v>
          </cell>
        </row>
        <row r="29">
          <cell r="G29" t="str">
            <v>CERRO AVISPA</v>
          </cell>
          <cell r="M29" t="str">
            <v>PETRONEU</v>
          </cell>
          <cell r="Q29" t="str">
            <v>CHUBUT</v>
          </cell>
          <cell r="R29" t="str">
            <v>ESCALANTE</v>
          </cell>
        </row>
        <row r="30">
          <cell r="G30" t="str">
            <v>CERRO BANDERA</v>
          </cell>
          <cell r="M30" t="str">
            <v>PETROSERVICIOS</v>
          </cell>
          <cell r="Q30" t="str">
            <v>CHUBUT</v>
          </cell>
          <cell r="R30" t="str">
            <v>GRIMBEEK</v>
          </cell>
        </row>
        <row r="31">
          <cell r="G31" t="str">
            <v>CERRO FORTUNOSO</v>
          </cell>
          <cell r="M31" t="str">
            <v>PRECISION DRILLING</v>
          </cell>
          <cell r="Q31" t="str">
            <v>CHUBUT</v>
          </cell>
          <cell r="R31" t="str">
            <v>LA CAROLINA</v>
          </cell>
        </row>
        <row r="32">
          <cell r="G32" t="str">
            <v>CERRO HAMACA</v>
          </cell>
          <cell r="M32" t="str">
            <v>PSB</v>
          </cell>
          <cell r="Q32" t="str">
            <v>CHUBUT</v>
          </cell>
          <cell r="R32" t="str">
            <v>MANANTIALES BEHR</v>
          </cell>
        </row>
        <row r="33">
          <cell r="G33" t="str">
            <v>CERRO LAS MINAS</v>
          </cell>
          <cell r="M33" t="str">
            <v>QUINTANA WELLPRO S.A.</v>
          </cell>
          <cell r="Q33" t="str">
            <v>CHUBUT</v>
          </cell>
          <cell r="R33" t="str">
            <v>MANANTIALES BEHR NORTE</v>
          </cell>
        </row>
        <row r="34">
          <cell r="G34" t="str">
            <v>CERRO LIUPUCA</v>
          </cell>
          <cell r="M34" t="str">
            <v>RIG</v>
          </cell>
          <cell r="Q34" t="str">
            <v>CHUBUT</v>
          </cell>
          <cell r="R34" t="str">
            <v>MANANTIALES BEHR SUR</v>
          </cell>
        </row>
        <row r="35">
          <cell r="G35" t="str">
            <v>CERRO MOLLAR NORTE</v>
          </cell>
          <cell r="M35" t="str">
            <v>RIGLESS</v>
          </cell>
          <cell r="Q35" t="str">
            <v>CHUBUT</v>
          </cell>
          <cell r="R35" t="str">
            <v>RESTINGA ALI</v>
          </cell>
        </row>
        <row r="36">
          <cell r="G36" t="str">
            <v>CERRO NEGRO</v>
          </cell>
          <cell r="M36" t="str">
            <v>SAN ANTONIO INTERNACIONAL</v>
          </cell>
          <cell r="Q36" t="str">
            <v>CHUBUT</v>
          </cell>
          <cell r="R36" t="str">
            <v>RIO MAYO</v>
          </cell>
        </row>
        <row r="37">
          <cell r="G37" t="str">
            <v>CERRO PARTIDO</v>
          </cell>
          <cell r="M37" t="str">
            <v>SERVICIOS PETROLEROS ARGENTINA S.A.</v>
          </cell>
          <cell r="Q37" t="str">
            <v>CHUBUT</v>
          </cell>
          <cell r="R37" t="str">
            <v>ZONA CENTRAL-BELLA VISTA ESTE</v>
          </cell>
        </row>
        <row r="38">
          <cell r="G38" t="str">
            <v>CERRO PIEDRA-CERRO GUADAL NORTE</v>
          </cell>
          <cell r="M38" t="str">
            <v>SERVICOM</v>
          </cell>
          <cell r="Q38" t="str">
            <v>CHUBUT</v>
          </cell>
          <cell r="R38" t="str">
            <v>OTRA</v>
          </cell>
        </row>
        <row r="39">
          <cell r="G39" t="str">
            <v>CHACHAHUEN</v>
          </cell>
          <cell r="M39" t="str">
            <v>SERVICOM</v>
          </cell>
          <cell r="Q39" t="str">
            <v>LOMA CAMPANA</v>
          </cell>
          <cell r="R39" t="str">
            <v>LOMA CAMPANA</v>
          </cell>
        </row>
        <row r="40">
          <cell r="G40" t="str">
            <v>CHAPUA ESTE</v>
          </cell>
          <cell r="M40" t="str">
            <v>SINOPEC</v>
          </cell>
          <cell r="Q40" t="str">
            <v>LOMA CAMPANA</v>
          </cell>
          <cell r="R40" t="str">
            <v>OTRA</v>
          </cell>
        </row>
        <row r="41">
          <cell r="G41" t="str">
            <v>CHASQUIVIL</v>
          </cell>
          <cell r="M41" t="str">
            <v>SNUBBING</v>
          </cell>
          <cell r="Q41" t="str">
            <v>MENDOZA NORTE</v>
          </cell>
          <cell r="R41" t="str">
            <v>BARRANCAS</v>
          </cell>
        </row>
        <row r="42">
          <cell r="G42" t="str">
            <v>CHIHUIDO LA SALINA</v>
          </cell>
          <cell r="M42" t="str">
            <v>SOUTHERN CROSS</v>
          </cell>
          <cell r="Q42" t="str">
            <v>MENDOZA NORTE</v>
          </cell>
          <cell r="R42" t="str">
            <v>CAJON DE LOS CABALLOS</v>
          </cell>
        </row>
        <row r="43">
          <cell r="G43" t="str">
            <v>CHIHUIDO LA SALINA SUR</v>
          </cell>
          <cell r="M43" t="str">
            <v>TACKER</v>
          </cell>
          <cell r="Q43" t="str">
            <v>MENDOZA NORTE</v>
          </cell>
          <cell r="R43" t="str">
            <v>CAÑADA DURA</v>
          </cell>
        </row>
        <row r="44">
          <cell r="G44" t="str">
            <v>CHIHUIDO SIERRA NEGRA</v>
          </cell>
          <cell r="M44" t="str">
            <v>TAUSA</v>
          </cell>
          <cell r="Q44" t="str">
            <v>MENDOZA NORTE</v>
          </cell>
          <cell r="R44" t="str">
            <v>CEFERINO</v>
          </cell>
        </row>
        <row r="45">
          <cell r="G45" t="str">
            <v>CORRALERA</v>
          </cell>
          <cell r="M45" t="str">
            <v>TRONADOR</v>
          </cell>
          <cell r="Q45" t="str">
            <v>MENDOZA NORTE</v>
          </cell>
          <cell r="R45" t="str">
            <v>CERRO FORTUNOSO</v>
          </cell>
        </row>
        <row r="46">
          <cell r="G46" t="str">
            <v>DESFILADERO BAYO</v>
          </cell>
          <cell r="M46" t="str">
            <v>UBD</v>
          </cell>
          <cell r="Q46" t="str">
            <v>MENDOZA NORTE</v>
          </cell>
          <cell r="R46" t="str">
            <v>CERRO MOLLAR NORTE</v>
          </cell>
        </row>
        <row r="47">
          <cell r="G47" t="str">
            <v>DESFILADERO BAYO ESTE</v>
          </cell>
          <cell r="M47" t="str">
            <v>UPETRON</v>
          </cell>
          <cell r="Q47" t="str">
            <v>MENDOZA NORTE</v>
          </cell>
          <cell r="R47" t="str">
            <v>EL ALAMBIQUE</v>
          </cell>
        </row>
        <row r="48">
          <cell r="G48" t="str">
            <v>DIADEMA</v>
          </cell>
          <cell r="M48" t="str">
            <v>VENVER</v>
          </cell>
          <cell r="Q48" t="str">
            <v>MENDOZA NORTE</v>
          </cell>
          <cell r="R48" t="str">
            <v>EL MANZANO</v>
          </cell>
        </row>
        <row r="49">
          <cell r="G49" t="str">
            <v>DON RUIZ</v>
          </cell>
          <cell r="M49" t="str">
            <v>WICAP</v>
          </cell>
          <cell r="Q49" t="str">
            <v>MENDOZA NORTE</v>
          </cell>
          <cell r="R49" t="str">
            <v>EL QUEMADO NORTE</v>
          </cell>
        </row>
        <row r="50">
          <cell r="G50" t="str">
            <v>EL ALAMBIQUE</v>
          </cell>
          <cell r="M50" t="str">
            <v>YPFSP</v>
          </cell>
          <cell r="Q50" t="str">
            <v>MENDOZA NORTE</v>
          </cell>
          <cell r="R50" t="str">
            <v>ESTRUCTURA CRUZ DE PIEDRA</v>
          </cell>
        </row>
        <row r="51">
          <cell r="G51" t="str">
            <v>EL CORDON</v>
          </cell>
          <cell r="M51" t="str">
            <v>OTRA</v>
          </cell>
          <cell r="Q51" t="str">
            <v>MENDOZA NORTE</v>
          </cell>
          <cell r="R51" t="str">
            <v>ESTRUCTURA CRUZ DE PIEDRA-LUNLUNTA</v>
          </cell>
        </row>
        <row r="52">
          <cell r="G52" t="str">
            <v>EL DESTINO</v>
          </cell>
          <cell r="Q52" t="str">
            <v>MENDOZA NORTE</v>
          </cell>
          <cell r="R52" t="str">
            <v>GUANACO BLANCO</v>
          </cell>
        </row>
        <row r="53">
          <cell r="G53" t="str">
            <v>EL MANZANO</v>
          </cell>
          <cell r="Q53" t="str">
            <v>MENDOZA NORTE</v>
          </cell>
          <cell r="R53" t="str">
            <v>L. CARRIZAL</v>
          </cell>
        </row>
        <row r="54">
          <cell r="G54" t="str">
            <v>EL MEDANITO</v>
          </cell>
          <cell r="Q54" t="str">
            <v>MENDOZA NORTE</v>
          </cell>
          <cell r="R54" t="str">
            <v>LA BREA</v>
          </cell>
        </row>
        <row r="55">
          <cell r="G55" t="str">
            <v>EL OREJANO</v>
          </cell>
          <cell r="Q55" t="str">
            <v>MENDOZA NORTE</v>
          </cell>
          <cell r="R55" t="str">
            <v>LA VENTANA</v>
          </cell>
        </row>
        <row r="56">
          <cell r="G56" t="str">
            <v>EL PAISANO</v>
          </cell>
          <cell r="Q56" t="str">
            <v>MENDOZA NORTE</v>
          </cell>
          <cell r="R56" t="str">
            <v>LA VENTANA - CAÑADA DURA</v>
          </cell>
        </row>
        <row r="57">
          <cell r="G57" t="str">
            <v>EL PORTON</v>
          </cell>
          <cell r="Q57" t="str">
            <v>MENDOZA NORTE</v>
          </cell>
          <cell r="R57" t="str">
            <v>LA VENTANA CENTRAL</v>
          </cell>
        </row>
        <row r="58">
          <cell r="G58" t="str">
            <v>EL QUEMADO NORTE</v>
          </cell>
          <cell r="Q58" t="str">
            <v>MENDOZA NORTE</v>
          </cell>
          <cell r="R58" t="str">
            <v>LLANCANELO</v>
          </cell>
        </row>
        <row r="59">
          <cell r="G59" t="str">
            <v>EL TORDILLO</v>
          </cell>
          <cell r="Q59" t="str">
            <v>MENDOZA NORTE</v>
          </cell>
          <cell r="R59" t="str">
            <v>LLANCANELO (51%)</v>
          </cell>
        </row>
        <row r="60">
          <cell r="G60" t="str">
            <v>EL TREBOL</v>
          </cell>
          <cell r="Q60" t="str">
            <v>MENDOZA NORTE</v>
          </cell>
          <cell r="R60" t="str">
            <v>LOMA ALTA SUR</v>
          </cell>
        </row>
        <row r="61">
          <cell r="G61" t="str">
            <v>ESCALANTE</v>
          </cell>
          <cell r="Q61" t="str">
            <v>MENDOZA NORTE</v>
          </cell>
          <cell r="R61" t="str">
            <v>LOMA DE LA MINA</v>
          </cell>
        </row>
        <row r="62">
          <cell r="G62" t="str">
            <v>ESTRUCTURA CRUZ DE PIEDRA</v>
          </cell>
          <cell r="Q62" t="str">
            <v>MENDOZA NORTE</v>
          </cell>
          <cell r="R62" t="str">
            <v>LOS CAVAOS</v>
          </cell>
        </row>
        <row r="63">
          <cell r="G63" t="str">
            <v>ESTRUCTURA CRUZ DE PIEDRA-LUNLUNTA</v>
          </cell>
          <cell r="Q63" t="str">
            <v>MENDOZA NORTE</v>
          </cell>
          <cell r="R63" t="str">
            <v>LOS TORDILLOS</v>
          </cell>
        </row>
        <row r="64">
          <cell r="G64" t="str">
            <v>FILO MORADO</v>
          </cell>
          <cell r="Q64" t="str">
            <v>MENDOZA NORTE</v>
          </cell>
          <cell r="R64" t="str">
            <v>LOS TORDILLOS OESTE</v>
          </cell>
        </row>
        <row r="65">
          <cell r="G65" t="str">
            <v>GRIMBEEK</v>
          </cell>
          <cell r="Q65" t="str">
            <v>MENDOZA NORTE</v>
          </cell>
          <cell r="R65" t="str">
            <v>MALARGÜE</v>
          </cell>
        </row>
        <row r="66">
          <cell r="G66" t="str">
            <v>GUANACO BLANCO</v>
          </cell>
          <cell r="Q66" t="str">
            <v>MENDOZA NORTE</v>
          </cell>
          <cell r="R66" t="str">
            <v>PAMPA PALAUCO</v>
          </cell>
        </row>
        <row r="67">
          <cell r="G67" t="str">
            <v>L. CARRIZAL</v>
          </cell>
          <cell r="Q67" t="str">
            <v>MENDOZA NORTE</v>
          </cell>
          <cell r="R67" t="str">
            <v>PUNTILLA DEL HUINCAN</v>
          </cell>
        </row>
        <row r="68">
          <cell r="G68" t="str">
            <v>LA AMARGA CHICA</v>
          </cell>
          <cell r="Q68" t="str">
            <v>MENDOZA NORTE</v>
          </cell>
          <cell r="R68" t="str">
            <v>RIO BARRANCAS</v>
          </cell>
        </row>
        <row r="69">
          <cell r="G69" t="str">
            <v>LA BREA</v>
          </cell>
          <cell r="Q69" t="str">
            <v>MENDOZA NORTE</v>
          </cell>
          <cell r="R69" t="str">
            <v>RIO TUNUYAN</v>
          </cell>
        </row>
        <row r="70">
          <cell r="G70" t="str">
            <v>LA CAROLINA</v>
          </cell>
          <cell r="Q70" t="str">
            <v>MENDOZA NORTE</v>
          </cell>
          <cell r="R70" t="str">
            <v>RIO TUNUYAN (60%)</v>
          </cell>
        </row>
        <row r="71">
          <cell r="G71" t="str">
            <v>LA CAVERNA</v>
          </cell>
          <cell r="Q71" t="str">
            <v>MENDOZA NORTE</v>
          </cell>
          <cell r="R71" t="str">
            <v>UGARTECHE</v>
          </cell>
        </row>
        <row r="72">
          <cell r="G72" t="str">
            <v>LA RIBERA</v>
          </cell>
          <cell r="Q72" t="str">
            <v>MENDOZA NORTE</v>
          </cell>
          <cell r="R72" t="str">
            <v>VIZCACHERAS</v>
          </cell>
        </row>
        <row r="73">
          <cell r="G73" t="str">
            <v>LA VENTANA</v>
          </cell>
          <cell r="Q73" t="str">
            <v>MENDOZA NORTE</v>
          </cell>
          <cell r="R73" t="str">
            <v>ZAMPAL OESTE</v>
          </cell>
        </row>
        <row r="74">
          <cell r="G74" t="str">
            <v>LA VENTANA - CAÑADA DURA</v>
          </cell>
          <cell r="Q74" t="str">
            <v>MENDOZA NORTE</v>
          </cell>
          <cell r="R74" t="str">
            <v>OTRA</v>
          </cell>
        </row>
        <row r="75">
          <cell r="G75" t="str">
            <v>LA VENTANA CENTRAL</v>
          </cell>
          <cell r="Q75" t="str">
            <v>MENDOZA SUR</v>
          </cell>
          <cell r="R75" t="str">
            <v>ALTIPLANICIE DEL PAYUN</v>
          </cell>
        </row>
        <row r="76">
          <cell r="G76" t="str">
            <v>LAJAS</v>
          </cell>
          <cell r="Q76" t="str">
            <v>MENDOZA SUR</v>
          </cell>
          <cell r="R76" t="str">
            <v>BORDE SUR DEL PAYUN</v>
          </cell>
        </row>
        <row r="77">
          <cell r="G77" t="str">
            <v>LAS HERAS</v>
          </cell>
          <cell r="Q77" t="str">
            <v>MENDOZA SUR</v>
          </cell>
          <cell r="R77" t="str">
            <v>CAÑADON AMARILLO</v>
          </cell>
        </row>
        <row r="78">
          <cell r="G78" t="str">
            <v>LAS MANADAS</v>
          </cell>
          <cell r="Q78" t="str">
            <v>MENDOZA SUR</v>
          </cell>
          <cell r="R78" t="str">
            <v>CERRO LIUPUCA</v>
          </cell>
        </row>
        <row r="79">
          <cell r="G79" t="str">
            <v>LAS TACANAS</v>
          </cell>
          <cell r="Q79" t="str">
            <v>MENDOZA SUR</v>
          </cell>
          <cell r="R79" t="str">
            <v>CERRO NEGRO</v>
          </cell>
        </row>
        <row r="80">
          <cell r="G80" t="str">
            <v>LLANCANELO</v>
          </cell>
          <cell r="Q80" t="str">
            <v>MENDOZA SUR</v>
          </cell>
          <cell r="R80" t="str">
            <v>CHACHAHUEN</v>
          </cell>
        </row>
        <row r="81">
          <cell r="G81" t="str">
            <v>LLANCANELO (51%)</v>
          </cell>
          <cell r="Q81" t="str">
            <v>MENDOZA SUR</v>
          </cell>
          <cell r="R81" t="str">
            <v>CHAPUA ESTE</v>
          </cell>
        </row>
        <row r="82">
          <cell r="G82" t="str">
            <v>LOMA ALTA SUR</v>
          </cell>
          <cell r="Q82" t="str">
            <v>MENDOZA SUR</v>
          </cell>
          <cell r="R82" t="str">
            <v>CHIHUIDO LA SALINA</v>
          </cell>
        </row>
        <row r="83">
          <cell r="G83" t="str">
            <v>LOMA AMARILLA</v>
          </cell>
          <cell r="Q83" t="str">
            <v>MENDOZA SUR</v>
          </cell>
          <cell r="R83" t="str">
            <v>CHIHUIDO LA SALINA SUR</v>
          </cell>
        </row>
        <row r="84">
          <cell r="G84" t="str">
            <v>LOMA CAMPANA</v>
          </cell>
          <cell r="Q84" t="str">
            <v>MENDOZA SUR</v>
          </cell>
          <cell r="R84" t="str">
            <v>DESFILADERO BAYO</v>
          </cell>
        </row>
        <row r="85">
          <cell r="G85" t="str">
            <v>LOMA DE LA MINA</v>
          </cell>
          <cell r="Q85" t="str">
            <v>MENDOZA SUR</v>
          </cell>
          <cell r="R85" t="str">
            <v>DESFILADERO BAYO ESTE</v>
          </cell>
        </row>
        <row r="86">
          <cell r="G86" t="str">
            <v>LOMA DEL MOLLE</v>
          </cell>
          <cell r="Q86" t="str">
            <v>MENDOZA SUR</v>
          </cell>
          <cell r="R86" t="str">
            <v>EL PAISANO</v>
          </cell>
        </row>
        <row r="87">
          <cell r="G87" t="str">
            <v>LOMA LA LATA</v>
          </cell>
          <cell r="Q87" t="str">
            <v>MENDOZA SUR</v>
          </cell>
          <cell r="R87" t="str">
            <v>EL PORTON</v>
          </cell>
        </row>
        <row r="88">
          <cell r="G88" t="str">
            <v>LOMA NEGRA</v>
          </cell>
          <cell r="Q88" t="str">
            <v>MENDOZA SUR</v>
          </cell>
          <cell r="R88" t="str">
            <v>FILO MORADO</v>
          </cell>
        </row>
        <row r="89">
          <cell r="G89" t="str">
            <v>LOMAS DEL CUY</v>
          </cell>
          <cell r="Q89" t="str">
            <v>MENDOZA SUR</v>
          </cell>
          <cell r="R89" t="str">
            <v>NARAMBUENA</v>
          </cell>
        </row>
        <row r="90">
          <cell r="G90" t="str">
            <v>LOS CALDENES</v>
          </cell>
          <cell r="Q90" t="str">
            <v>MENDOZA SUR</v>
          </cell>
          <cell r="R90" t="str">
            <v>PASO BARDAS NORTE</v>
          </cell>
        </row>
        <row r="91">
          <cell r="G91" t="str">
            <v>LOS CAVAOS</v>
          </cell>
          <cell r="Q91" t="str">
            <v>MENDOZA SUR</v>
          </cell>
          <cell r="R91" t="str">
            <v>PAYUN OESTE</v>
          </cell>
        </row>
        <row r="92">
          <cell r="G92" t="str">
            <v>LOS MONOS</v>
          </cell>
          <cell r="Q92" t="str">
            <v>MENDOZA SUR</v>
          </cell>
          <cell r="R92" t="str">
            <v>PUESTO MOLINA</v>
          </cell>
        </row>
        <row r="93">
          <cell r="G93" t="str">
            <v>LOS PERALES</v>
          </cell>
          <cell r="Q93" t="str">
            <v>MENDOZA SUR</v>
          </cell>
          <cell r="R93" t="str">
            <v>PUESTO MOLINA NORTE</v>
          </cell>
        </row>
        <row r="94">
          <cell r="G94" t="str">
            <v>LOS PERALES 1</v>
          </cell>
          <cell r="Q94" t="str">
            <v>MENDOZA SUR</v>
          </cell>
          <cell r="R94" t="str">
            <v>PUNTILLA HUINCAN</v>
          </cell>
        </row>
        <row r="95">
          <cell r="G95" t="str">
            <v>LOS PERALES 2</v>
          </cell>
          <cell r="Q95" t="str">
            <v>MENDOZA SUR</v>
          </cell>
          <cell r="R95" t="str">
            <v>RINCON BLANCO</v>
          </cell>
        </row>
        <row r="96">
          <cell r="G96" t="str">
            <v>LOS TORDILLOS</v>
          </cell>
          <cell r="Q96" t="str">
            <v>MENDOZA SUR</v>
          </cell>
          <cell r="R96" t="str">
            <v>OTRA</v>
          </cell>
        </row>
        <row r="97">
          <cell r="G97" t="str">
            <v>LOS TORDILLOS OESTE</v>
          </cell>
          <cell r="Q97" t="str">
            <v>NEUQUÉN GAS</v>
          </cell>
          <cell r="R97" t="str">
            <v>AGUADA TOLEDO-SIERRA BARROSA</v>
          </cell>
        </row>
        <row r="98">
          <cell r="G98" t="str">
            <v>MALARGÜE</v>
          </cell>
          <cell r="Q98" t="str">
            <v>NEUQUÉN GAS</v>
          </cell>
          <cell r="R98" t="str">
            <v>CERRO BANDERA</v>
          </cell>
        </row>
        <row r="99">
          <cell r="G99" t="str">
            <v>MANANTIALES BEHR</v>
          </cell>
          <cell r="Q99" t="str">
            <v>NEUQUÉN GAS</v>
          </cell>
          <cell r="R99" t="str">
            <v>LOMA LA LATA</v>
          </cell>
        </row>
        <row r="100">
          <cell r="G100" t="str">
            <v>MANANTIALES BEHR NORTE</v>
          </cell>
          <cell r="Q100" t="str">
            <v>NEUQUÉN GAS</v>
          </cell>
          <cell r="R100" t="str">
            <v>LOMA NEGRA</v>
          </cell>
        </row>
        <row r="101">
          <cell r="G101" t="str">
            <v>MANANTIALES BEHR SUR</v>
          </cell>
          <cell r="Q101" t="str">
            <v>NEUQUÉN GAS</v>
          </cell>
          <cell r="R101" t="str">
            <v>OCTOGONO</v>
          </cell>
        </row>
        <row r="102">
          <cell r="G102" t="str">
            <v>MARAZZI</v>
          </cell>
          <cell r="Q102" t="str">
            <v>NEUQUÉN GAS</v>
          </cell>
          <cell r="R102" t="str">
            <v>PORTEZUELO MINAS</v>
          </cell>
        </row>
        <row r="103">
          <cell r="G103" t="str">
            <v>MATA MORA</v>
          </cell>
          <cell r="Q103" t="str">
            <v>NEUQUÉN GAS</v>
          </cell>
          <cell r="R103" t="str">
            <v>PUESTO CORTADERA</v>
          </cell>
        </row>
        <row r="104">
          <cell r="G104" t="str">
            <v>MESETA ESPINOSA</v>
          </cell>
          <cell r="Q104" t="str">
            <v>NEUQUÉN GAS</v>
          </cell>
          <cell r="R104" t="str">
            <v>SANTO DOMINGO</v>
          </cell>
        </row>
        <row r="105">
          <cell r="G105" t="str">
            <v>NARAMBUENA</v>
          </cell>
          <cell r="Q105" t="str">
            <v>NEUQUÉN GAS</v>
          </cell>
          <cell r="R105" t="str">
            <v>OTRA</v>
          </cell>
        </row>
        <row r="106">
          <cell r="G106" t="str">
            <v>OCTOGONO</v>
          </cell>
          <cell r="Q106" t="str">
            <v>NEUQUÉN RÍO NEGRO</v>
          </cell>
          <cell r="R106" t="str">
            <v>BAJO DEL PICHE</v>
          </cell>
        </row>
        <row r="107">
          <cell r="G107" t="str">
            <v>PAMPA DE LAS YEGUAS I</v>
          </cell>
          <cell r="Q107" t="str">
            <v>NEUQUÉN RÍO NEGRO</v>
          </cell>
          <cell r="R107" t="str">
            <v>BAJO DEL TORO</v>
          </cell>
        </row>
        <row r="108">
          <cell r="G108" t="str">
            <v>PAMPA PALAUCO</v>
          </cell>
          <cell r="Q108" t="str">
            <v>NEUQUÉN RÍO NEGRO</v>
          </cell>
          <cell r="R108" t="str">
            <v>BARRANCA DE LOS LOROS</v>
          </cell>
        </row>
        <row r="109">
          <cell r="G109" t="str">
            <v>PASO BARDAS NORTE</v>
          </cell>
          <cell r="Q109" t="str">
            <v>NEUQUÉN RÍO NEGRO</v>
          </cell>
          <cell r="R109" t="str">
            <v>CERRO AVISPA</v>
          </cell>
        </row>
        <row r="110">
          <cell r="G110" t="str">
            <v>PAYUN OESTE</v>
          </cell>
          <cell r="Q110" t="str">
            <v>NEUQUÉN RÍO NEGRO</v>
          </cell>
          <cell r="R110" t="str">
            <v>CERRO HAMACA</v>
          </cell>
        </row>
        <row r="111">
          <cell r="G111" t="str">
            <v>PICO TRUNCADO</v>
          </cell>
          <cell r="Q111" t="str">
            <v>NEUQUÉN RÍO NEGRO</v>
          </cell>
          <cell r="R111" t="str">
            <v>CERRO LAS MINAS</v>
          </cell>
        </row>
        <row r="112">
          <cell r="G112" t="str">
            <v>PIEDRAS NEGRAS</v>
          </cell>
          <cell r="Q112" t="str">
            <v>NEUQUÉN RÍO NEGRO</v>
          </cell>
          <cell r="R112" t="str">
            <v>CHIHUIDO SIERRA NEGRA</v>
          </cell>
        </row>
        <row r="113">
          <cell r="G113" t="str">
            <v>PIEDRAS NEGRAS-SEÑAL LOMITA</v>
          </cell>
          <cell r="Q113" t="str">
            <v>NEUQUÉN RÍO NEGRO</v>
          </cell>
          <cell r="R113" t="str">
            <v>CORRALERA</v>
          </cell>
        </row>
        <row r="114">
          <cell r="G114" t="str">
            <v>PORTEZUELO MINAS</v>
          </cell>
          <cell r="Q114" t="str">
            <v>NEUQUÉN RÍO NEGRO</v>
          </cell>
          <cell r="R114" t="str">
            <v>DON RUIZ</v>
          </cell>
        </row>
        <row r="115">
          <cell r="G115" t="str">
            <v>PUESTO CORTADERA</v>
          </cell>
          <cell r="Q115" t="str">
            <v>NEUQUÉN RÍO NEGRO</v>
          </cell>
          <cell r="R115" t="str">
            <v>EL CORDON</v>
          </cell>
        </row>
        <row r="116">
          <cell r="G116" t="str">
            <v>PUESTO HERNANDEZ</v>
          </cell>
          <cell r="Q116" t="str">
            <v>NEUQUÉN RÍO NEGRO</v>
          </cell>
          <cell r="R116" t="str">
            <v>EL MEDANITO</v>
          </cell>
        </row>
        <row r="117">
          <cell r="G117" t="str">
            <v>PUESTO MOLINA</v>
          </cell>
          <cell r="Q117" t="str">
            <v>NEUQUÉN RÍO NEGRO</v>
          </cell>
          <cell r="R117" t="str">
            <v>LAJAS</v>
          </cell>
        </row>
        <row r="118">
          <cell r="G118" t="str">
            <v>PUESTO MOLINA NORTE</v>
          </cell>
          <cell r="Q118" t="str">
            <v>NEUQUÉN RÍO NEGRO</v>
          </cell>
          <cell r="R118" t="str">
            <v>LAS MANADAS</v>
          </cell>
        </row>
        <row r="119">
          <cell r="G119" t="str">
            <v>PUNTA BARDA</v>
          </cell>
          <cell r="Q119" t="str">
            <v>NEUQUÉN RÍO NEGRO</v>
          </cell>
          <cell r="R119" t="str">
            <v>LOMA AMARILLA</v>
          </cell>
        </row>
        <row r="120">
          <cell r="G120" t="str">
            <v>PUNTILLA DEL HUINCAN</v>
          </cell>
          <cell r="Q120" t="str">
            <v>NEUQUÉN RÍO NEGRO</v>
          </cell>
          <cell r="R120" t="str">
            <v>LOMA DEL MOLLE</v>
          </cell>
        </row>
        <row r="121">
          <cell r="G121" t="str">
            <v>PUNTILLA HUINCAN</v>
          </cell>
          <cell r="Q121" t="str">
            <v>NEUQUÉN RÍO NEGRO</v>
          </cell>
          <cell r="R121" t="str">
            <v>LOS CALDENES</v>
          </cell>
        </row>
        <row r="122">
          <cell r="G122" t="str">
            <v>RESTINGA ALI</v>
          </cell>
          <cell r="Q122" t="str">
            <v>NEUQUÉN RÍO NEGRO</v>
          </cell>
          <cell r="R122" t="str">
            <v>PIEDRAS NEGRAS</v>
          </cell>
        </row>
        <row r="123">
          <cell r="G123" t="str">
            <v>RINCON BLANCO</v>
          </cell>
          <cell r="Q123" t="str">
            <v>NEUQUÉN RÍO NEGRO</v>
          </cell>
          <cell r="R123" t="str">
            <v>PIEDRAS NEGRAS-SEÑAL LOMITA</v>
          </cell>
        </row>
        <row r="124">
          <cell r="G124" t="str">
            <v>RINCON DEL MANGRULLO</v>
          </cell>
          <cell r="Q124" t="str">
            <v>NEUQUÉN RÍO NEGRO</v>
          </cell>
          <cell r="R124" t="str">
            <v>PUESTO HERNANDEZ</v>
          </cell>
        </row>
        <row r="125">
          <cell r="G125" t="str">
            <v>RIO BARRANCAS</v>
          </cell>
          <cell r="Q125" t="str">
            <v>NEUQUÉN RÍO NEGRO</v>
          </cell>
          <cell r="R125" t="str">
            <v>PUNTA BARDA</v>
          </cell>
        </row>
        <row r="126">
          <cell r="G126" t="str">
            <v>RIO MAYO</v>
          </cell>
          <cell r="Q126" t="str">
            <v>NEUQUÉN RÍO NEGRO</v>
          </cell>
          <cell r="R126" t="str">
            <v>SEÑAL CERRO BAYO</v>
          </cell>
        </row>
        <row r="127">
          <cell r="G127" t="str">
            <v>RIO TUNUYAN</v>
          </cell>
          <cell r="Q127" t="str">
            <v>NEUQUÉN RÍO NEGRO</v>
          </cell>
          <cell r="R127" t="str">
            <v>SEÑAL PICADA</v>
          </cell>
        </row>
        <row r="128">
          <cell r="G128" t="str">
            <v>RIO TUNUYAN (60%)</v>
          </cell>
          <cell r="Q128" t="str">
            <v>NEUQUÉN RÍO NEGRO</v>
          </cell>
          <cell r="R128" t="str">
            <v>VOLCAN AUCA MAHUIDA</v>
          </cell>
        </row>
        <row r="129">
          <cell r="G129" t="str">
            <v>SALINAS DEL HUITRIN</v>
          </cell>
          <cell r="Q129" t="str">
            <v>NEUQUÉN RÍO NEGRO</v>
          </cell>
          <cell r="R129" t="str">
            <v>OTRA</v>
          </cell>
        </row>
        <row r="130">
          <cell r="G130" t="str">
            <v>SAN SEBASTIAN</v>
          </cell>
          <cell r="Q130" t="str">
            <v>SANTA CRUZ ESTE</v>
          </cell>
          <cell r="R130" t="str">
            <v>BARRANCA BAYA</v>
          </cell>
        </row>
        <row r="131">
          <cell r="G131" t="str">
            <v>SANTO DOMINGO</v>
          </cell>
          <cell r="Q131" t="str">
            <v>SANTA CRUZ ESTE</v>
          </cell>
          <cell r="R131" t="str">
            <v>CAÑADON DE LA ESCONDIDA</v>
          </cell>
        </row>
        <row r="132">
          <cell r="G132" t="str">
            <v>SECO LEON</v>
          </cell>
          <cell r="Q132" t="str">
            <v>SANTA CRUZ ESTE</v>
          </cell>
          <cell r="R132" t="str">
            <v>CAÑADON LEON</v>
          </cell>
        </row>
        <row r="133">
          <cell r="G133" t="str">
            <v>SEÑAL CERRO BAYO</v>
          </cell>
          <cell r="Q133" t="str">
            <v>SANTA CRUZ ESTE</v>
          </cell>
          <cell r="R133" t="str">
            <v>EL CORDON</v>
          </cell>
        </row>
        <row r="134">
          <cell r="G134" t="str">
            <v>SEÑAL PICADA</v>
          </cell>
          <cell r="Q134" t="str">
            <v>SANTA CRUZ ESTE</v>
          </cell>
          <cell r="R134" t="str">
            <v>EL DESTINO</v>
          </cell>
        </row>
        <row r="135">
          <cell r="G135" t="str">
            <v>SEÑAL PICADA-PUNTA BARDA</v>
          </cell>
          <cell r="Q135" t="str">
            <v>SANTA CRUZ ESTE</v>
          </cell>
          <cell r="R135" t="str">
            <v>LAS HERAS</v>
          </cell>
        </row>
        <row r="136">
          <cell r="G136" t="str">
            <v>UGARTECHE</v>
          </cell>
          <cell r="Q136" t="str">
            <v>SANTA CRUZ ESTE</v>
          </cell>
          <cell r="R136" t="str">
            <v>MESETA ESPINOSA</v>
          </cell>
        </row>
        <row r="137">
          <cell r="G137" t="str">
            <v>VIZCACHERAS</v>
          </cell>
          <cell r="Q137" t="str">
            <v>SANTA CRUZ ESTE</v>
          </cell>
          <cell r="R137" t="str">
            <v>PICO TRUNCADO</v>
          </cell>
        </row>
        <row r="138">
          <cell r="G138" t="str">
            <v>VOLCAN AUCA MAHUIDA</v>
          </cell>
          <cell r="Q138" t="str">
            <v>SANTA CRUZ ESTE</v>
          </cell>
          <cell r="R138" t="str">
            <v>SECO LEON</v>
          </cell>
        </row>
        <row r="139">
          <cell r="G139" t="str">
            <v>ZAMPAL OESTE</v>
          </cell>
          <cell r="Q139" t="str">
            <v>SANTA CRUZ ESTE</v>
          </cell>
          <cell r="R139" t="str">
            <v>OTRA</v>
          </cell>
        </row>
        <row r="140">
          <cell r="G140" t="str">
            <v>ZONA CENTRAL-BELLA VISTA ESTE</v>
          </cell>
          <cell r="Q140" t="str">
            <v>SANTA CRUZ OESTE</v>
          </cell>
          <cell r="R140" t="str">
            <v>BARRANCA YANKOWSKY</v>
          </cell>
        </row>
        <row r="141">
          <cell r="Q141" t="str">
            <v>SANTA CRUZ OESTE</v>
          </cell>
          <cell r="R141" t="str">
            <v>CAÑADON VASCO</v>
          </cell>
        </row>
        <row r="142">
          <cell r="Q142" t="str">
            <v>SANTA CRUZ OESTE</v>
          </cell>
          <cell r="R142" t="str">
            <v>CAÑADON YATEL</v>
          </cell>
        </row>
        <row r="143">
          <cell r="Q143" t="str">
            <v>SANTA CRUZ OESTE</v>
          </cell>
          <cell r="R143" t="str">
            <v>CERRO PIEDRA-CERRO GUADAL NORTE</v>
          </cell>
        </row>
        <row r="144">
          <cell r="Q144" t="str">
            <v>SANTA CRUZ OESTE</v>
          </cell>
          <cell r="R144" t="str">
            <v>LOMAS DEL CUY</v>
          </cell>
        </row>
        <row r="145">
          <cell r="Q145" t="str">
            <v>SANTA CRUZ OESTE</v>
          </cell>
          <cell r="R145" t="str">
            <v>LOS MONOS</v>
          </cell>
        </row>
        <row r="146">
          <cell r="Q146" t="str">
            <v>SANTA CRUZ OESTE</v>
          </cell>
          <cell r="R146" t="str">
            <v>LOS PERALES</v>
          </cell>
        </row>
        <row r="147">
          <cell r="Q147" t="str">
            <v>SANTA CRUZ OESTE</v>
          </cell>
          <cell r="R147" t="str">
            <v>LOS PERALES 1</v>
          </cell>
        </row>
        <row r="148">
          <cell r="Q148" t="str">
            <v>SANTA CRUZ OESTE</v>
          </cell>
          <cell r="R148" t="str">
            <v>LOS PERALES 2</v>
          </cell>
        </row>
        <row r="149">
          <cell r="Q149" t="str">
            <v>SANTA CRUZ OESTE</v>
          </cell>
          <cell r="R149" t="str">
            <v>OTRA</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Documento"/>
      <sheetName val="DATOS OPERACION"/>
      <sheetName val="ANÁLISIS DE RIESGO"/>
      <sheetName val="EVALUACIÓN DE RIESGO"/>
      <sheetName val="NIVELES APROBACIÓN"/>
      <sheetName val="BASES DE DATOS"/>
      <sheetName val="DATOS ADICIONALES"/>
      <sheetName val="MATRIZ DE RIESGO"/>
    </sheetNames>
    <sheetDataSet>
      <sheetData sheetId="0"/>
      <sheetData sheetId="1"/>
      <sheetData sheetId="2">
        <row r="1">
          <cell r="A1">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sheetData>
      <sheetData sheetId="3">
        <row r="5">
          <cell r="C5" t="str">
            <v>No hay lesiones o efectos sobre la salud. No se requieren primeros auxilios.</v>
          </cell>
          <cell r="D5" t="str">
            <v>5 KUS$ a 100 KUS$</v>
          </cell>
          <cell r="E5" t="str">
            <v>Sin daño ambiental. Sin modificaciones en el medio ambiente. Norequiere remediación.</v>
          </cell>
        </row>
        <row r="6">
          <cell r="C6" t="str">
            <v>Lesión leve (Primeros auxilios):Atención en lugar de trabajo, no afecta el rendimiento laboral ni causa incapacidad, bajas o pérdidas de dias.</v>
          </cell>
          <cell r="D6" t="str">
            <v>100 KUS$ a 500 KUS$</v>
          </cell>
          <cell r="E6" t="str">
            <v>Impacto ambiental reportable conforme a la legislación vigente. Incidente menor: Derrame de HC &lt; 5m3 o de agua de formación &lt; 10m3</v>
          </cell>
        </row>
        <row r="7">
          <cell r="C7" t="str">
            <v>Accidente con pérdida de días, vuelco vehicular o daños entre 100 y 500 K U$S</v>
          </cell>
          <cell r="D7" t="str">
            <v>500 KUS$ a 1 MUS$</v>
          </cell>
          <cell r="E7" t="str">
            <v>Impacto ambiental reportable conforme a la legislación vigente. Incidente mayor: Derrame de HC &gt; 5m3 o de agua de formación &gt; 10m3</v>
          </cell>
        </row>
        <row r="8">
          <cell r="C8" t="str">
            <v>Lesiones permanentes, más de 30 días de baja o daños valorados entre 500 y 1000 K USD</v>
          </cell>
          <cell r="D8" t="str">
            <v>1 M a 5 MUS$</v>
          </cell>
          <cell r="E8" t="str">
            <v>Impacto ambiental fuera de los límites de las instalaciones y/o que afecten a terceros.</v>
          </cell>
        </row>
        <row r="9">
          <cell r="C9" t="str">
            <v>Incidente que produzca una fatalidad o daños superiores a 1000 K U$</v>
          </cell>
          <cell r="D9" t="str">
            <v>&gt; 5M USD</v>
          </cell>
          <cell r="E9" t="str">
            <v>Impacto ambiental grave que requiere medidas de corrección importantes. Afectación de servicio de recurso ambiental.</v>
          </cell>
        </row>
        <row r="13">
          <cell r="C13">
            <v>0</v>
          </cell>
        </row>
        <row r="14">
          <cell r="C14">
            <v>0</v>
          </cell>
        </row>
        <row r="15">
          <cell r="C15">
            <v>0</v>
          </cell>
        </row>
        <row r="16">
          <cell r="C16">
            <v>0</v>
          </cell>
        </row>
        <row r="17">
          <cell r="C17">
            <v>0</v>
          </cell>
        </row>
        <row r="18">
          <cell r="C18">
            <v>0</v>
          </cell>
        </row>
        <row r="22">
          <cell r="C22" t="str">
            <v>Improbable(&lt;6%)</v>
          </cell>
        </row>
        <row r="23">
          <cell r="C23" t="str">
            <v>Poco Probable (6%-25%)</v>
          </cell>
        </row>
        <row r="24">
          <cell r="C24" t="str">
            <v>Probable (25%-50%)</v>
          </cell>
        </row>
        <row r="25">
          <cell r="C25" t="str">
            <v>Posible (50%-80%)</v>
          </cell>
        </row>
        <row r="26">
          <cell r="C26" t="str">
            <v>Casi seguro (&gt;80%)</v>
          </cell>
        </row>
      </sheetData>
      <sheetData sheetId="4"/>
      <sheetData sheetId="5">
        <row r="6">
          <cell r="B6" t="str">
            <v>FUNCION</v>
          </cell>
          <cell r="G6" t="str">
            <v>AREA DE RESERVA</v>
          </cell>
          <cell r="I6" t="str">
            <v>TIPO OP</v>
          </cell>
          <cell r="K6" t="str">
            <v>DIVISION</v>
          </cell>
          <cell r="M6" t="str">
            <v>CONTRATISTA</v>
          </cell>
          <cell r="Q6" t="str">
            <v>REGIÓN</v>
          </cell>
          <cell r="R6" t="str">
            <v>ADR</v>
          </cell>
        </row>
        <row r="7">
          <cell r="B7" t="str">
            <v>COMPANY MAN</v>
          </cell>
          <cell r="G7" t="str">
            <v>AGUADA TOLEDO-SIERRA BARROSA</v>
          </cell>
          <cell r="I7" t="str">
            <v>ABANDONO</v>
          </cell>
          <cell r="K7" t="str">
            <v>AVANZADA</v>
          </cell>
          <cell r="M7" t="str">
            <v>BONUS DRILLING</v>
          </cell>
          <cell r="Q7" t="str">
            <v>ACTIVOS NO CONVENCIONALES</v>
          </cell>
          <cell r="R7" t="str">
            <v>BAJADA DE AÑELO</v>
          </cell>
        </row>
        <row r="8">
          <cell r="B8" t="str">
            <v>ING DE ESPECIALIDADES</v>
          </cell>
          <cell r="G8" t="str">
            <v>ALTIPLANICIE DEL PAYUN</v>
          </cell>
          <cell r="I8" t="str">
            <v>PERFORACIÓN</v>
          </cell>
          <cell r="K8" t="str">
            <v>DESARROLLO</v>
          </cell>
          <cell r="M8" t="str">
            <v>COOPER-UPETRON</v>
          </cell>
          <cell r="Q8" t="str">
            <v>ACTIVOS NO CONVENCIONALES</v>
          </cell>
          <cell r="R8" t="str">
            <v>BANDURRIA</v>
          </cell>
        </row>
        <row r="9">
          <cell r="B9" t="str">
            <v>ING PERFORACIÓN</v>
          </cell>
          <cell r="G9" t="str">
            <v>BAJADA DE AÑELO</v>
          </cell>
          <cell r="I9" t="str">
            <v>TERMINACIÓN</v>
          </cell>
          <cell r="K9" t="str">
            <v>EXPLORACIÓN</v>
          </cell>
          <cell r="M9" t="str">
            <v>CREXELL</v>
          </cell>
          <cell r="Q9" t="str">
            <v>ACTIVOS NO CONVENCIONALES</v>
          </cell>
          <cell r="R9" t="str">
            <v>CERRO ARENA</v>
          </cell>
        </row>
        <row r="10">
          <cell r="B10" t="str">
            <v>ING WORKOVER</v>
          </cell>
          <cell r="G10" t="str">
            <v>BAJO DEL PICHE</v>
          </cell>
          <cell r="I10" t="str">
            <v>WORKOVER</v>
          </cell>
          <cell r="M10" t="str">
            <v>CTD</v>
          </cell>
          <cell r="Q10" t="str">
            <v>ACTIVOS NO CONVENCIONALES</v>
          </cell>
          <cell r="R10" t="str">
            <v>CERRO PARTIDO</v>
          </cell>
        </row>
        <row r="11">
          <cell r="B11" t="str">
            <v>JEFE DE OPERACIONES</v>
          </cell>
          <cell r="G11" t="str">
            <v>BAJO DEL TORO</v>
          </cell>
          <cell r="M11" t="str">
            <v>CTR</v>
          </cell>
          <cell r="Q11" t="str">
            <v>ACTIVOS NO CONVENCIONALES</v>
          </cell>
          <cell r="R11" t="str">
            <v>CHASQUIVIL</v>
          </cell>
        </row>
        <row r="12">
          <cell r="B12" t="str">
            <v>JEFE INGENIERÍA</v>
          </cell>
          <cell r="G12" t="str">
            <v>BANDURRIA</v>
          </cell>
          <cell r="M12" t="str">
            <v>DLS ARGENTINA LTDA</v>
          </cell>
          <cell r="Q12" t="str">
            <v>ACTIVOS NO CONVENCIONALES</v>
          </cell>
          <cell r="R12" t="str">
            <v>EL OREJANO</v>
          </cell>
        </row>
        <row r="13">
          <cell r="B13" t="str">
            <v>SUPERINTENDENTE</v>
          </cell>
          <cell r="G13" t="str">
            <v>BARRANCA BAYA</v>
          </cell>
          <cell r="M13" t="str">
            <v>EMEPA</v>
          </cell>
          <cell r="Q13" t="str">
            <v>ACTIVOS NO CONVENCIONALES</v>
          </cell>
          <cell r="R13" t="str">
            <v>LA AMARGA CHICA</v>
          </cell>
        </row>
        <row r="14">
          <cell r="B14" t="str">
            <v>SUPERVISOR</v>
          </cell>
          <cell r="G14" t="str">
            <v>BARRANCA DE LOS LOROS</v>
          </cell>
          <cell r="M14" t="str">
            <v>ENAP</v>
          </cell>
          <cell r="Q14" t="str">
            <v>ACTIVOS NO CONVENCIONALES</v>
          </cell>
          <cell r="R14" t="str">
            <v>LA CAVERNA</v>
          </cell>
        </row>
        <row r="15">
          <cell r="B15" t="str">
            <v>TÉCNICO EN SEGURIDAD</v>
          </cell>
          <cell r="G15" t="str">
            <v>BARRANCA YANKOWSKY</v>
          </cell>
          <cell r="M15" t="str">
            <v>ENSIGN ARGENTINA S.A.</v>
          </cell>
          <cell r="Q15" t="str">
            <v>ACTIVOS NO CONVENCIONALES</v>
          </cell>
          <cell r="R15" t="str">
            <v>LA RIBERA</v>
          </cell>
        </row>
        <row r="16">
          <cell r="B16" t="str">
            <v>OTRO</v>
          </cell>
          <cell r="G16" t="str">
            <v>BARRANCAS</v>
          </cell>
          <cell r="M16" t="str">
            <v>ESTRELLA SERV. PETROLEROS S.A.</v>
          </cell>
          <cell r="Q16" t="str">
            <v>ACTIVOS NO CONVENCIONALES</v>
          </cell>
          <cell r="R16" t="str">
            <v>LAS TACANAS</v>
          </cell>
        </row>
        <row r="17">
          <cell r="G17" t="str">
            <v>BORDE SUR DEL PAYUN</v>
          </cell>
          <cell r="M17" t="str">
            <v>EXPDVSA</v>
          </cell>
          <cell r="Q17" t="str">
            <v>ACTIVOS NO CONVENCIONALES</v>
          </cell>
          <cell r="R17" t="str">
            <v>MATA MORA</v>
          </cell>
        </row>
        <row r="18">
          <cell r="G18" t="str">
            <v>CAJON DE LOS CABALLOS</v>
          </cell>
          <cell r="M18" t="str">
            <v>GEO-ESTRELLA</v>
          </cell>
          <cell r="Q18" t="str">
            <v>ACTIVOS NO CONVENCIONALES</v>
          </cell>
          <cell r="R18" t="str">
            <v>PAMPA DE LAS YEGUAS I</v>
          </cell>
        </row>
        <row r="19">
          <cell r="G19" t="str">
            <v>CAMPAMENTO CENTRAL-CAÑADON PERDIDO</v>
          </cell>
          <cell r="M19" t="str">
            <v>GH</v>
          </cell>
          <cell r="Q19" t="str">
            <v>ACTIVOS NO CONVENCIONALES</v>
          </cell>
          <cell r="R19" t="str">
            <v>RINCON DEL MANGRULLO</v>
          </cell>
        </row>
        <row r="20">
          <cell r="G20" t="str">
            <v>CAÑADA DURA</v>
          </cell>
          <cell r="M20" t="str">
            <v>HELMERICH &amp; PAYNE</v>
          </cell>
          <cell r="Q20" t="str">
            <v>ACTIVOS NO CONVENCIONALES</v>
          </cell>
          <cell r="R20" t="str">
            <v>SALINAS DEL HUITRIN</v>
          </cell>
        </row>
        <row r="21">
          <cell r="G21" t="str">
            <v>CAÑADON AMARILLO</v>
          </cell>
          <cell r="M21" t="str">
            <v>MACRICO</v>
          </cell>
          <cell r="Q21" t="str">
            <v>ACTIVOS NO CONVENCIONALES</v>
          </cell>
          <cell r="R21" t="str">
            <v>OTRA</v>
          </cell>
        </row>
        <row r="22">
          <cell r="G22" t="str">
            <v>CAÑADON DE LA ESCONDIDA</v>
          </cell>
          <cell r="M22" t="str">
            <v>MD</v>
          </cell>
          <cell r="Q22" t="str">
            <v>CHILE EXPLORACIÓN</v>
          </cell>
          <cell r="R22" t="str">
            <v>MARAZZI</v>
          </cell>
        </row>
        <row r="23">
          <cell r="G23" t="str">
            <v>CAÑADON LEON</v>
          </cell>
          <cell r="M23" t="str">
            <v>NABORS INTERNATIONAL</v>
          </cell>
          <cell r="Q23" t="str">
            <v>CHILE EXPLORACIÓN</v>
          </cell>
          <cell r="R23" t="str">
            <v>SAN SEBASTIAN</v>
          </cell>
        </row>
        <row r="24">
          <cell r="G24" t="str">
            <v>CAÑADON PERDIDO</v>
          </cell>
          <cell r="M24" t="str">
            <v>OLIWELL</v>
          </cell>
          <cell r="Q24" t="str">
            <v>CHUBUT</v>
          </cell>
          <cell r="R24" t="str">
            <v>CAMPAMENTO CENTRAL-CAÑADON PERDIDO</v>
          </cell>
        </row>
        <row r="25">
          <cell r="G25" t="str">
            <v>CAÑADON VASCO</v>
          </cell>
          <cell r="M25" t="str">
            <v>PDVSA</v>
          </cell>
          <cell r="Q25" t="str">
            <v>CHUBUT</v>
          </cell>
          <cell r="R25" t="str">
            <v>CAÑADON PERDIDO</v>
          </cell>
        </row>
        <row r="26">
          <cell r="G26" t="str">
            <v>CAÑADON YATEL</v>
          </cell>
          <cell r="M26" t="str">
            <v>PETERSER</v>
          </cell>
          <cell r="Q26" t="str">
            <v>CHUBUT</v>
          </cell>
          <cell r="R26" t="str">
            <v>DIADEMA</v>
          </cell>
        </row>
        <row r="27">
          <cell r="G27" t="str">
            <v>CEFERINO</v>
          </cell>
          <cell r="M27" t="str">
            <v>PETREVEN UTE</v>
          </cell>
          <cell r="Q27" t="str">
            <v>CHUBUT</v>
          </cell>
          <cell r="R27" t="str">
            <v>EL TORDILLO</v>
          </cell>
        </row>
        <row r="28">
          <cell r="G28" t="str">
            <v>CERRO ARENA</v>
          </cell>
          <cell r="M28" t="str">
            <v>PETREX</v>
          </cell>
          <cell r="Q28" t="str">
            <v>CHUBUT</v>
          </cell>
          <cell r="R28" t="str">
            <v>EL TREBOL</v>
          </cell>
        </row>
        <row r="29">
          <cell r="G29" t="str">
            <v>CERRO AVISPA</v>
          </cell>
          <cell r="M29" t="str">
            <v>PETRONEU</v>
          </cell>
          <cell r="Q29" t="str">
            <v>CHUBUT</v>
          </cell>
          <cell r="R29" t="str">
            <v>ESCALANTE</v>
          </cell>
        </row>
        <row r="30">
          <cell r="G30" t="str">
            <v>CERRO BANDERA</v>
          </cell>
          <cell r="M30" t="str">
            <v>PETROSERVICIOS</v>
          </cell>
          <cell r="Q30" t="str">
            <v>CHUBUT</v>
          </cell>
          <cell r="R30" t="str">
            <v>GRIMBEEK</v>
          </cell>
        </row>
        <row r="31">
          <cell r="G31" t="str">
            <v>CERRO FORTUNOSO</v>
          </cell>
          <cell r="M31" t="str">
            <v>PRECISION DRILLING</v>
          </cell>
          <cell r="Q31" t="str">
            <v>CHUBUT</v>
          </cell>
          <cell r="R31" t="str">
            <v>LA CAROLINA</v>
          </cell>
        </row>
        <row r="32">
          <cell r="G32" t="str">
            <v>CERRO HAMACA</v>
          </cell>
          <cell r="M32" t="str">
            <v>PSB</v>
          </cell>
          <cell r="Q32" t="str">
            <v>CHUBUT</v>
          </cell>
          <cell r="R32" t="str">
            <v>MANANTIALES BEHR</v>
          </cell>
        </row>
        <row r="33">
          <cell r="G33" t="str">
            <v>CERRO LAS MINAS</v>
          </cell>
          <cell r="M33" t="str">
            <v>QUINTANA WELLPRO S.A.</v>
          </cell>
          <cell r="Q33" t="str">
            <v>CHUBUT</v>
          </cell>
          <cell r="R33" t="str">
            <v>MANANTIALES BEHR NORTE</v>
          </cell>
        </row>
        <row r="34">
          <cell r="G34" t="str">
            <v>CERRO LIUPUCA</v>
          </cell>
          <cell r="M34" t="str">
            <v>RIG</v>
          </cell>
          <cell r="Q34" t="str">
            <v>CHUBUT</v>
          </cell>
          <cell r="R34" t="str">
            <v>MANANTIALES BEHR SUR</v>
          </cell>
        </row>
        <row r="35">
          <cell r="G35" t="str">
            <v>CERRO MOLLAR NORTE</v>
          </cell>
          <cell r="M35" t="str">
            <v>RIGLESS</v>
          </cell>
          <cell r="Q35" t="str">
            <v>CHUBUT</v>
          </cell>
          <cell r="R35" t="str">
            <v>RESTINGA ALI</v>
          </cell>
        </row>
        <row r="36">
          <cell r="G36" t="str">
            <v>CERRO NEGRO</v>
          </cell>
          <cell r="M36" t="str">
            <v>SAN ANTONIO INTERNACIONAL</v>
          </cell>
          <cell r="Q36" t="str">
            <v>CHUBUT</v>
          </cell>
          <cell r="R36" t="str">
            <v>RIO MAYO</v>
          </cell>
        </row>
        <row r="37">
          <cell r="G37" t="str">
            <v>CERRO PARTIDO</v>
          </cell>
          <cell r="M37" t="str">
            <v>SERVICIOS PETROLEROS ARGENTINA S.A.</v>
          </cell>
          <cell r="Q37" t="str">
            <v>CHUBUT</v>
          </cell>
          <cell r="R37" t="str">
            <v>ZONA CENTRAL-BELLA VISTA ESTE</v>
          </cell>
        </row>
        <row r="38">
          <cell r="G38" t="str">
            <v>CERRO PIEDRA-CERRO GUADAL NORTE</v>
          </cell>
          <cell r="M38" t="str">
            <v>SERVICOM</v>
          </cell>
          <cell r="Q38" t="str">
            <v>CHUBUT</v>
          </cell>
          <cell r="R38" t="str">
            <v>OTRA</v>
          </cell>
        </row>
        <row r="39">
          <cell r="G39" t="str">
            <v>CHACHAHUEN</v>
          </cell>
          <cell r="M39" t="str">
            <v>SERVICOM</v>
          </cell>
          <cell r="Q39" t="str">
            <v>LOMA CAMPANA</v>
          </cell>
          <cell r="R39" t="str">
            <v>LOMA CAMPANA</v>
          </cell>
        </row>
        <row r="40">
          <cell r="G40" t="str">
            <v>CHAPUA ESTE</v>
          </cell>
          <cell r="M40" t="str">
            <v>SINOPEC</v>
          </cell>
          <cell r="Q40" t="str">
            <v>LOMA CAMPANA</v>
          </cell>
          <cell r="R40" t="str">
            <v>OTRA</v>
          </cell>
        </row>
        <row r="41">
          <cell r="G41" t="str">
            <v>CHASQUIVIL</v>
          </cell>
          <cell r="M41" t="str">
            <v>SNUBBING</v>
          </cell>
          <cell r="Q41" t="str">
            <v>MENDOZA NORTE</v>
          </cell>
          <cell r="R41" t="str">
            <v>BARRANCAS</v>
          </cell>
        </row>
        <row r="42">
          <cell r="G42" t="str">
            <v>CHIHUIDO LA SALINA</v>
          </cell>
          <cell r="M42" t="str">
            <v>SOUTHERN CROSS</v>
          </cell>
          <cell r="Q42" t="str">
            <v>MENDOZA NORTE</v>
          </cell>
          <cell r="R42" t="str">
            <v>CAJON DE LOS CABALLOS</v>
          </cell>
        </row>
        <row r="43">
          <cell r="G43" t="str">
            <v>CHIHUIDO LA SALINA SUR</v>
          </cell>
          <cell r="M43" t="str">
            <v>TACKER</v>
          </cell>
          <cell r="Q43" t="str">
            <v>MENDOZA NORTE</v>
          </cell>
          <cell r="R43" t="str">
            <v>CAÑADA DURA</v>
          </cell>
        </row>
        <row r="44">
          <cell r="G44" t="str">
            <v>CHIHUIDO SIERRA NEGRA</v>
          </cell>
          <cell r="M44" t="str">
            <v>TAUSA</v>
          </cell>
          <cell r="Q44" t="str">
            <v>MENDOZA NORTE</v>
          </cell>
          <cell r="R44" t="str">
            <v>CEFERINO</v>
          </cell>
        </row>
        <row r="45">
          <cell r="G45" t="str">
            <v>CORRALERA</v>
          </cell>
          <cell r="M45" t="str">
            <v>TRONADOR</v>
          </cell>
          <cell r="Q45" t="str">
            <v>MENDOZA NORTE</v>
          </cell>
          <cell r="R45" t="str">
            <v>CERRO FORTUNOSO</v>
          </cell>
        </row>
        <row r="46">
          <cell r="G46" t="str">
            <v>DESFILADERO BAYO</v>
          </cell>
          <cell r="M46" t="str">
            <v>UBD</v>
          </cell>
          <cell r="Q46" t="str">
            <v>MENDOZA NORTE</v>
          </cell>
          <cell r="R46" t="str">
            <v>CERRO MOLLAR NORTE</v>
          </cell>
        </row>
        <row r="47">
          <cell r="G47" t="str">
            <v>DESFILADERO BAYO ESTE</v>
          </cell>
          <cell r="M47" t="str">
            <v>UPETRON</v>
          </cell>
          <cell r="Q47" t="str">
            <v>MENDOZA NORTE</v>
          </cell>
          <cell r="R47" t="str">
            <v>EL ALAMBIQUE</v>
          </cell>
        </row>
        <row r="48">
          <cell r="G48" t="str">
            <v>DIADEMA</v>
          </cell>
          <cell r="M48" t="str">
            <v>VENVER</v>
          </cell>
          <cell r="Q48" t="str">
            <v>MENDOZA NORTE</v>
          </cell>
          <cell r="R48" t="str">
            <v>EL MANZANO</v>
          </cell>
        </row>
        <row r="49">
          <cell r="G49" t="str">
            <v>DON RUIZ</v>
          </cell>
          <cell r="M49" t="str">
            <v>WICAP</v>
          </cell>
          <cell r="Q49" t="str">
            <v>MENDOZA NORTE</v>
          </cell>
          <cell r="R49" t="str">
            <v>EL QUEMADO NORTE</v>
          </cell>
        </row>
        <row r="50">
          <cell r="G50" t="str">
            <v>EL ALAMBIQUE</v>
          </cell>
          <cell r="M50" t="str">
            <v>YPFSP</v>
          </cell>
          <cell r="Q50" t="str">
            <v>MENDOZA NORTE</v>
          </cell>
          <cell r="R50" t="str">
            <v>ESTRUCTURA CRUZ DE PIEDRA</v>
          </cell>
        </row>
        <row r="51">
          <cell r="G51" t="str">
            <v>EL CORDON</v>
          </cell>
          <cell r="M51" t="str">
            <v>OTRA</v>
          </cell>
          <cell r="Q51" t="str">
            <v>MENDOZA NORTE</v>
          </cell>
          <cell r="R51" t="str">
            <v>ESTRUCTURA CRUZ DE PIEDRA-LUNLUNTA</v>
          </cell>
        </row>
        <row r="52">
          <cell r="G52" t="str">
            <v>EL DESTINO</v>
          </cell>
          <cell r="Q52" t="str">
            <v>MENDOZA NORTE</v>
          </cell>
          <cell r="R52" t="str">
            <v>GUANACO BLANCO</v>
          </cell>
        </row>
        <row r="53">
          <cell r="G53" t="str">
            <v>EL MANZANO</v>
          </cell>
          <cell r="Q53" t="str">
            <v>MENDOZA NORTE</v>
          </cell>
          <cell r="R53" t="str">
            <v>L. CARRIZAL</v>
          </cell>
        </row>
        <row r="54">
          <cell r="G54" t="str">
            <v>EL MEDANITO</v>
          </cell>
          <cell r="Q54" t="str">
            <v>MENDOZA NORTE</v>
          </cell>
          <cell r="R54" t="str">
            <v>LA BREA</v>
          </cell>
        </row>
        <row r="55">
          <cell r="G55" t="str">
            <v>EL OREJANO</v>
          </cell>
          <cell r="Q55" t="str">
            <v>MENDOZA NORTE</v>
          </cell>
          <cell r="R55" t="str">
            <v>LA VENTANA</v>
          </cell>
        </row>
        <row r="56">
          <cell r="G56" t="str">
            <v>EL PAISANO</v>
          </cell>
          <cell r="Q56" t="str">
            <v>MENDOZA NORTE</v>
          </cell>
          <cell r="R56" t="str">
            <v>LA VENTANA - CAÑADA DURA</v>
          </cell>
        </row>
        <row r="57">
          <cell r="G57" t="str">
            <v>EL PORTON</v>
          </cell>
          <cell r="Q57" t="str">
            <v>MENDOZA NORTE</v>
          </cell>
          <cell r="R57" t="str">
            <v>LA VENTANA CENTRAL</v>
          </cell>
        </row>
        <row r="58">
          <cell r="G58" t="str">
            <v>EL QUEMADO NORTE</v>
          </cell>
          <cell r="Q58" t="str">
            <v>MENDOZA NORTE</v>
          </cell>
          <cell r="R58" t="str">
            <v>LLANCANELO</v>
          </cell>
        </row>
        <row r="59">
          <cell r="G59" t="str">
            <v>EL TORDILLO</v>
          </cell>
          <cell r="Q59" t="str">
            <v>MENDOZA NORTE</v>
          </cell>
          <cell r="R59" t="str">
            <v>LLANCANELO (51%)</v>
          </cell>
        </row>
        <row r="60">
          <cell r="G60" t="str">
            <v>EL TREBOL</v>
          </cell>
          <cell r="Q60" t="str">
            <v>MENDOZA NORTE</v>
          </cell>
          <cell r="R60" t="str">
            <v>LOMA ALTA SUR</v>
          </cell>
        </row>
        <row r="61">
          <cell r="G61" t="str">
            <v>ESCALANTE</v>
          </cell>
          <cell r="Q61" t="str">
            <v>MENDOZA NORTE</v>
          </cell>
          <cell r="R61" t="str">
            <v>LOMA DE LA MINA</v>
          </cell>
        </row>
        <row r="62">
          <cell r="G62" t="str">
            <v>ESTRUCTURA CRUZ DE PIEDRA</v>
          </cell>
          <cell r="Q62" t="str">
            <v>MENDOZA NORTE</v>
          </cell>
          <cell r="R62" t="str">
            <v>LOS CAVAOS</v>
          </cell>
        </row>
        <row r="63">
          <cell r="G63" t="str">
            <v>ESTRUCTURA CRUZ DE PIEDRA-LUNLUNTA</v>
          </cell>
          <cell r="Q63" t="str">
            <v>MENDOZA NORTE</v>
          </cell>
          <cell r="R63" t="str">
            <v>LOS TORDILLOS</v>
          </cell>
        </row>
        <row r="64">
          <cell r="G64" t="str">
            <v>FILO MORADO</v>
          </cell>
          <cell r="Q64" t="str">
            <v>MENDOZA NORTE</v>
          </cell>
          <cell r="R64" t="str">
            <v>LOS TORDILLOS OESTE</v>
          </cell>
        </row>
        <row r="65">
          <cell r="G65" t="str">
            <v>GRIMBEEK</v>
          </cell>
          <cell r="Q65" t="str">
            <v>MENDOZA NORTE</v>
          </cell>
          <cell r="R65" t="str">
            <v>MALARGÜE</v>
          </cell>
        </row>
        <row r="66">
          <cell r="G66" t="str">
            <v>GUANACO BLANCO</v>
          </cell>
          <cell r="Q66" t="str">
            <v>MENDOZA NORTE</v>
          </cell>
          <cell r="R66" t="str">
            <v>PAMPA PALAUCO</v>
          </cell>
        </row>
        <row r="67">
          <cell r="G67" t="str">
            <v>L. CARRIZAL</v>
          </cell>
          <cell r="Q67" t="str">
            <v>MENDOZA NORTE</v>
          </cell>
          <cell r="R67" t="str">
            <v>PUNTILLA DEL HUINCAN</v>
          </cell>
        </row>
        <row r="68">
          <cell r="G68" t="str">
            <v>LA AMARGA CHICA</v>
          </cell>
          <cell r="Q68" t="str">
            <v>MENDOZA NORTE</v>
          </cell>
          <cell r="R68" t="str">
            <v>RIO BARRANCAS</v>
          </cell>
        </row>
        <row r="69">
          <cell r="G69" t="str">
            <v>LA BREA</v>
          </cell>
          <cell r="Q69" t="str">
            <v>MENDOZA NORTE</v>
          </cell>
          <cell r="R69" t="str">
            <v>RIO TUNUYAN</v>
          </cell>
        </row>
        <row r="70">
          <cell r="G70" t="str">
            <v>LA CAROLINA</v>
          </cell>
          <cell r="Q70" t="str">
            <v>MENDOZA NORTE</v>
          </cell>
          <cell r="R70" t="str">
            <v>RIO TUNUYAN (60%)</v>
          </cell>
        </row>
        <row r="71">
          <cell r="G71" t="str">
            <v>LA CAVERNA</v>
          </cell>
          <cell r="Q71" t="str">
            <v>MENDOZA NORTE</v>
          </cell>
          <cell r="R71" t="str">
            <v>UGARTECHE</v>
          </cell>
        </row>
        <row r="72">
          <cell r="G72" t="str">
            <v>LA RIBERA</v>
          </cell>
          <cell r="Q72" t="str">
            <v>MENDOZA NORTE</v>
          </cell>
          <cell r="R72" t="str">
            <v>VIZCACHERAS</v>
          </cell>
        </row>
        <row r="73">
          <cell r="G73" t="str">
            <v>LA VENTANA</v>
          </cell>
          <cell r="Q73" t="str">
            <v>MENDOZA NORTE</v>
          </cell>
          <cell r="R73" t="str">
            <v>ZAMPAL OESTE</v>
          </cell>
        </row>
        <row r="74">
          <cell r="G74" t="str">
            <v>LA VENTANA - CAÑADA DURA</v>
          </cell>
          <cell r="Q74" t="str">
            <v>MENDOZA NORTE</v>
          </cell>
          <cell r="R74" t="str">
            <v>OTRA</v>
          </cell>
        </row>
        <row r="75">
          <cell r="G75" t="str">
            <v>LA VENTANA CENTRAL</v>
          </cell>
          <cell r="Q75" t="str">
            <v>MENDOZA SUR</v>
          </cell>
          <cell r="R75" t="str">
            <v>ALTIPLANICIE DEL PAYUN</v>
          </cell>
        </row>
        <row r="76">
          <cell r="G76" t="str">
            <v>LAJAS</v>
          </cell>
          <cell r="Q76" t="str">
            <v>MENDOZA SUR</v>
          </cell>
          <cell r="R76" t="str">
            <v>BORDE SUR DEL PAYUN</v>
          </cell>
        </row>
        <row r="77">
          <cell r="G77" t="str">
            <v>LAS HERAS</v>
          </cell>
          <cell r="Q77" t="str">
            <v>MENDOZA SUR</v>
          </cell>
          <cell r="R77" t="str">
            <v>CAÑADON AMARILLO</v>
          </cell>
        </row>
        <row r="78">
          <cell r="G78" t="str">
            <v>LAS MANADAS</v>
          </cell>
          <cell r="Q78" t="str">
            <v>MENDOZA SUR</v>
          </cell>
          <cell r="R78" t="str">
            <v>CERRO LIUPUCA</v>
          </cell>
        </row>
        <row r="79">
          <cell r="G79" t="str">
            <v>LAS TACANAS</v>
          </cell>
          <cell r="Q79" t="str">
            <v>MENDOZA SUR</v>
          </cell>
          <cell r="R79" t="str">
            <v>CERRO NEGRO</v>
          </cell>
        </row>
        <row r="80">
          <cell r="G80" t="str">
            <v>LLANCANELO</v>
          </cell>
          <cell r="Q80" t="str">
            <v>MENDOZA SUR</v>
          </cell>
          <cell r="R80" t="str">
            <v>CHACHAHUEN</v>
          </cell>
        </row>
        <row r="81">
          <cell r="G81" t="str">
            <v>LLANCANELO (51%)</v>
          </cell>
          <cell r="Q81" t="str">
            <v>MENDOZA SUR</v>
          </cell>
          <cell r="R81" t="str">
            <v>CHAPUA ESTE</v>
          </cell>
        </row>
        <row r="82">
          <cell r="G82" t="str">
            <v>LOMA ALTA SUR</v>
          </cell>
          <cell r="Q82" t="str">
            <v>MENDOZA SUR</v>
          </cell>
          <cell r="R82" t="str">
            <v>CHIHUIDO LA SALINA</v>
          </cell>
        </row>
        <row r="83">
          <cell r="G83" t="str">
            <v>LOMA AMARILLA</v>
          </cell>
          <cell r="Q83" t="str">
            <v>MENDOZA SUR</v>
          </cell>
          <cell r="R83" t="str">
            <v>CHIHUIDO LA SALINA SUR</v>
          </cell>
        </row>
        <row r="84">
          <cell r="G84" t="str">
            <v>LOMA CAMPANA</v>
          </cell>
          <cell r="Q84" t="str">
            <v>MENDOZA SUR</v>
          </cell>
          <cell r="R84" t="str">
            <v>DESFILADERO BAYO</v>
          </cell>
        </row>
        <row r="85">
          <cell r="G85" t="str">
            <v>LOMA DE LA MINA</v>
          </cell>
          <cell r="Q85" t="str">
            <v>MENDOZA SUR</v>
          </cell>
          <cell r="R85" t="str">
            <v>DESFILADERO BAYO ESTE</v>
          </cell>
        </row>
        <row r="86">
          <cell r="G86" t="str">
            <v>LOMA DEL MOLLE</v>
          </cell>
          <cell r="Q86" t="str">
            <v>MENDOZA SUR</v>
          </cell>
          <cell r="R86" t="str">
            <v>EL PAISANO</v>
          </cell>
        </row>
        <row r="87">
          <cell r="G87" t="str">
            <v>LOMA LA LATA</v>
          </cell>
          <cell r="Q87" t="str">
            <v>MENDOZA SUR</v>
          </cell>
          <cell r="R87" t="str">
            <v>EL PORTON</v>
          </cell>
        </row>
        <row r="88">
          <cell r="G88" t="str">
            <v>LOMA NEGRA</v>
          </cell>
          <cell r="Q88" t="str">
            <v>MENDOZA SUR</v>
          </cell>
          <cell r="R88" t="str">
            <v>FILO MORADO</v>
          </cell>
        </row>
        <row r="89">
          <cell r="G89" t="str">
            <v>LOMAS DEL CUY</v>
          </cell>
          <cell r="Q89" t="str">
            <v>MENDOZA SUR</v>
          </cell>
          <cell r="R89" t="str">
            <v>NARAMBUENA</v>
          </cell>
        </row>
        <row r="90">
          <cell r="G90" t="str">
            <v>LOS CALDENES</v>
          </cell>
          <cell r="Q90" t="str">
            <v>MENDOZA SUR</v>
          </cell>
          <cell r="R90" t="str">
            <v>PASO BARDAS NORTE</v>
          </cell>
        </row>
        <row r="91">
          <cell r="G91" t="str">
            <v>LOS CAVAOS</v>
          </cell>
          <cell r="Q91" t="str">
            <v>MENDOZA SUR</v>
          </cell>
          <cell r="R91" t="str">
            <v>PAYUN OESTE</v>
          </cell>
        </row>
        <row r="92">
          <cell r="G92" t="str">
            <v>LOS MONOS</v>
          </cell>
          <cell r="Q92" t="str">
            <v>MENDOZA SUR</v>
          </cell>
          <cell r="R92" t="str">
            <v>PUESTO MOLINA</v>
          </cell>
        </row>
        <row r="93">
          <cell r="G93" t="str">
            <v>LOS PERALES</v>
          </cell>
          <cell r="Q93" t="str">
            <v>MENDOZA SUR</v>
          </cell>
          <cell r="R93" t="str">
            <v>PUESTO MOLINA NORTE</v>
          </cell>
        </row>
        <row r="94">
          <cell r="G94" t="str">
            <v>LOS PERALES 1</v>
          </cell>
          <cell r="Q94" t="str">
            <v>MENDOZA SUR</v>
          </cell>
          <cell r="R94" t="str">
            <v>PUNTILLA HUINCAN</v>
          </cell>
        </row>
        <row r="95">
          <cell r="G95" t="str">
            <v>LOS PERALES 2</v>
          </cell>
          <cell r="Q95" t="str">
            <v>MENDOZA SUR</v>
          </cell>
          <cell r="R95" t="str">
            <v>RINCON BLANCO</v>
          </cell>
        </row>
        <row r="96">
          <cell r="G96" t="str">
            <v>LOS TORDILLOS</v>
          </cell>
          <cell r="Q96" t="str">
            <v>MENDOZA SUR</v>
          </cell>
          <cell r="R96" t="str">
            <v>OTRA</v>
          </cell>
        </row>
        <row r="97">
          <cell r="G97" t="str">
            <v>LOS TORDILLOS OESTE</v>
          </cell>
          <cell r="Q97" t="str">
            <v>NEUQUÉN GAS</v>
          </cell>
          <cell r="R97" t="str">
            <v>AGUADA TOLEDO-SIERRA BARROSA</v>
          </cell>
        </row>
        <row r="98">
          <cell r="G98" t="str">
            <v>MALARGÜE</v>
          </cell>
          <cell r="Q98" t="str">
            <v>NEUQUÉN GAS</v>
          </cell>
          <cell r="R98" t="str">
            <v>CERRO BANDERA</v>
          </cell>
        </row>
        <row r="99">
          <cell r="G99" t="str">
            <v>MANANTIALES BEHR</v>
          </cell>
          <cell r="Q99" t="str">
            <v>NEUQUÉN GAS</v>
          </cell>
          <cell r="R99" t="str">
            <v>LOMA LA LATA</v>
          </cell>
        </row>
        <row r="100">
          <cell r="G100" t="str">
            <v>MANANTIALES BEHR NORTE</v>
          </cell>
          <cell r="Q100" t="str">
            <v>NEUQUÉN GAS</v>
          </cell>
          <cell r="R100" t="str">
            <v>LOMA NEGRA</v>
          </cell>
        </row>
        <row r="101">
          <cell r="G101" t="str">
            <v>MANANTIALES BEHR SUR</v>
          </cell>
          <cell r="Q101" t="str">
            <v>NEUQUÉN GAS</v>
          </cell>
          <cell r="R101" t="str">
            <v>OCTOGONO</v>
          </cell>
        </row>
        <row r="102">
          <cell r="G102" t="str">
            <v>MARAZZI</v>
          </cell>
          <cell r="Q102" t="str">
            <v>NEUQUÉN GAS</v>
          </cell>
          <cell r="R102" t="str">
            <v>PORTEZUELO MINAS</v>
          </cell>
        </row>
        <row r="103">
          <cell r="G103" t="str">
            <v>MATA MORA</v>
          </cell>
          <cell r="Q103" t="str">
            <v>NEUQUÉN GAS</v>
          </cell>
          <cell r="R103" t="str">
            <v>PUESTO CORTADERA</v>
          </cell>
        </row>
        <row r="104">
          <cell r="G104" t="str">
            <v>MESETA ESPINOSA</v>
          </cell>
          <cell r="Q104" t="str">
            <v>NEUQUÉN GAS</v>
          </cell>
          <cell r="R104" t="str">
            <v>SANTO DOMINGO</v>
          </cell>
        </row>
        <row r="105">
          <cell r="G105" t="str">
            <v>NARAMBUENA</v>
          </cell>
          <cell r="Q105" t="str">
            <v>NEUQUÉN GAS</v>
          </cell>
          <cell r="R105" t="str">
            <v>OTRA</v>
          </cell>
        </row>
        <row r="106">
          <cell r="G106" t="str">
            <v>OCTOGONO</v>
          </cell>
          <cell r="Q106" t="str">
            <v>NEUQUÉN RÍO NEGRO</v>
          </cell>
          <cell r="R106" t="str">
            <v>BAJO DEL PICHE</v>
          </cell>
        </row>
        <row r="107">
          <cell r="G107" t="str">
            <v>PAMPA DE LAS YEGUAS I</v>
          </cell>
          <cell r="Q107" t="str">
            <v>NEUQUÉN RÍO NEGRO</v>
          </cell>
          <cell r="R107" t="str">
            <v>BAJO DEL TORO</v>
          </cell>
        </row>
        <row r="108">
          <cell r="G108" t="str">
            <v>PAMPA PALAUCO</v>
          </cell>
          <cell r="Q108" t="str">
            <v>NEUQUÉN RÍO NEGRO</v>
          </cell>
          <cell r="R108" t="str">
            <v>BARRANCA DE LOS LOROS</v>
          </cell>
        </row>
        <row r="109">
          <cell r="G109" t="str">
            <v>PASO BARDAS NORTE</v>
          </cell>
          <cell r="Q109" t="str">
            <v>NEUQUÉN RÍO NEGRO</v>
          </cell>
          <cell r="R109" t="str">
            <v>CERRO AVISPA</v>
          </cell>
        </row>
        <row r="110">
          <cell r="G110" t="str">
            <v>PAYUN OESTE</v>
          </cell>
          <cell r="Q110" t="str">
            <v>NEUQUÉN RÍO NEGRO</v>
          </cell>
          <cell r="R110" t="str">
            <v>CERRO HAMACA</v>
          </cell>
        </row>
        <row r="111">
          <cell r="G111" t="str">
            <v>PICO TRUNCADO</v>
          </cell>
          <cell r="Q111" t="str">
            <v>NEUQUÉN RÍO NEGRO</v>
          </cell>
          <cell r="R111" t="str">
            <v>CERRO LAS MINAS</v>
          </cell>
        </row>
        <row r="112">
          <cell r="G112" t="str">
            <v>PIEDRAS NEGRAS</v>
          </cell>
          <cell r="Q112" t="str">
            <v>NEUQUÉN RÍO NEGRO</v>
          </cell>
          <cell r="R112" t="str">
            <v>CHIHUIDO SIERRA NEGRA</v>
          </cell>
        </row>
        <row r="113">
          <cell r="G113" t="str">
            <v>PIEDRAS NEGRAS-SEÑAL LOMITA</v>
          </cell>
          <cell r="Q113" t="str">
            <v>NEUQUÉN RÍO NEGRO</v>
          </cell>
          <cell r="R113" t="str">
            <v>CORRALERA</v>
          </cell>
        </row>
        <row r="114">
          <cell r="G114" t="str">
            <v>PORTEZUELO MINAS</v>
          </cell>
          <cell r="Q114" t="str">
            <v>NEUQUÉN RÍO NEGRO</v>
          </cell>
          <cell r="R114" t="str">
            <v>DON RUIZ</v>
          </cell>
        </row>
        <row r="115">
          <cell r="G115" t="str">
            <v>PUESTO CORTADERA</v>
          </cell>
          <cell r="Q115" t="str">
            <v>NEUQUÉN RÍO NEGRO</v>
          </cell>
          <cell r="R115" t="str">
            <v>EL CORDON</v>
          </cell>
        </row>
        <row r="116">
          <cell r="G116" t="str">
            <v>PUESTO HERNANDEZ</v>
          </cell>
          <cell r="Q116" t="str">
            <v>NEUQUÉN RÍO NEGRO</v>
          </cell>
          <cell r="R116" t="str">
            <v>EL MEDANITO</v>
          </cell>
        </row>
        <row r="117">
          <cell r="G117" t="str">
            <v>PUESTO MOLINA</v>
          </cell>
          <cell r="Q117" t="str">
            <v>NEUQUÉN RÍO NEGRO</v>
          </cell>
          <cell r="R117" t="str">
            <v>LAJAS</v>
          </cell>
        </row>
        <row r="118">
          <cell r="G118" t="str">
            <v>PUESTO MOLINA NORTE</v>
          </cell>
          <cell r="Q118" t="str">
            <v>NEUQUÉN RÍO NEGRO</v>
          </cell>
          <cell r="R118" t="str">
            <v>LAS MANADAS</v>
          </cell>
        </row>
        <row r="119">
          <cell r="G119" t="str">
            <v>PUNTA BARDA</v>
          </cell>
          <cell r="Q119" t="str">
            <v>NEUQUÉN RÍO NEGRO</v>
          </cell>
          <cell r="R119" t="str">
            <v>LOMA AMARILLA</v>
          </cell>
        </row>
        <row r="120">
          <cell r="G120" t="str">
            <v>PUNTILLA DEL HUINCAN</v>
          </cell>
          <cell r="Q120" t="str">
            <v>NEUQUÉN RÍO NEGRO</v>
          </cell>
          <cell r="R120" t="str">
            <v>LOMA DEL MOLLE</v>
          </cell>
        </row>
        <row r="121">
          <cell r="G121" t="str">
            <v>PUNTILLA HUINCAN</v>
          </cell>
          <cell r="Q121" t="str">
            <v>NEUQUÉN RÍO NEGRO</v>
          </cell>
          <cell r="R121" t="str">
            <v>LOS CALDENES</v>
          </cell>
        </row>
        <row r="122">
          <cell r="G122" t="str">
            <v>RESTINGA ALI</v>
          </cell>
          <cell r="Q122" t="str">
            <v>NEUQUÉN RÍO NEGRO</v>
          </cell>
          <cell r="R122" t="str">
            <v>PIEDRAS NEGRAS</v>
          </cell>
        </row>
        <row r="123">
          <cell r="G123" t="str">
            <v>RINCON BLANCO</v>
          </cell>
          <cell r="Q123" t="str">
            <v>NEUQUÉN RÍO NEGRO</v>
          </cell>
          <cell r="R123" t="str">
            <v>PIEDRAS NEGRAS-SEÑAL LOMITA</v>
          </cell>
        </row>
        <row r="124">
          <cell r="G124" t="str">
            <v>RINCON DEL MANGRULLO</v>
          </cell>
          <cell r="Q124" t="str">
            <v>NEUQUÉN RÍO NEGRO</v>
          </cell>
          <cell r="R124" t="str">
            <v>PUESTO HERNANDEZ</v>
          </cell>
        </row>
        <row r="125">
          <cell r="G125" t="str">
            <v>RIO BARRANCAS</v>
          </cell>
          <cell r="Q125" t="str">
            <v>NEUQUÉN RÍO NEGRO</v>
          </cell>
          <cell r="R125" t="str">
            <v>PUNTA BARDA</v>
          </cell>
        </row>
        <row r="126">
          <cell r="G126" t="str">
            <v>RIO MAYO</v>
          </cell>
          <cell r="Q126" t="str">
            <v>NEUQUÉN RÍO NEGRO</v>
          </cell>
          <cell r="R126" t="str">
            <v>SEÑAL CERRO BAYO</v>
          </cell>
        </row>
        <row r="127">
          <cell r="G127" t="str">
            <v>RIO TUNUYAN</v>
          </cell>
          <cell r="Q127" t="str">
            <v>NEUQUÉN RÍO NEGRO</v>
          </cell>
          <cell r="R127" t="str">
            <v>SEÑAL PICADA</v>
          </cell>
        </row>
        <row r="128">
          <cell r="G128" t="str">
            <v>RIO TUNUYAN (60%)</v>
          </cell>
          <cell r="Q128" t="str">
            <v>NEUQUÉN RÍO NEGRO</v>
          </cell>
          <cell r="R128" t="str">
            <v>VOLCAN AUCA MAHUIDA</v>
          </cell>
        </row>
        <row r="129">
          <cell r="G129" t="str">
            <v>SALINAS DEL HUITRIN</v>
          </cell>
          <cell r="Q129" t="str">
            <v>NEUQUÉN RÍO NEGRO</v>
          </cell>
          <cell r="R129" t="str">
            <v>OTRA</v>
          </cell>
        </row>
        <row r="130">
          <cell r="G130" t="str">
            <v>SAN SEBASTIAN</v>
          </cell>
          <cell r="Q130" t="str">
            <v>SANTA CRUZ ESTE</v>
          </cell>
          <cell r="R130" t="str">
            <v>BARRANCA BAYA</v>
          </cell>
        </row>
        <row r="131">
          <cell r="G131" t="str">
            <v>SANTO DOMINGO</v>
          </cell>
          <cell r="Q131" t="str">
            <v>SANTA CRUZ ESTE</v>
          </cell>
          <cell r="R131" t="str">
            <v>CAÑADON DE LA ESCONDIDA</v>
          </cell>
        </row>
        <row r="132">
          <cell r="G132" t="str">
            <v>SECO LEON</v>
          </cell>
          <cell r="Q132" t="str">
            <v>SANTA CRUZ ESTE</v>
          </cell>
          <cell r="R132" t="str">
            <v>CAÑADON LEON</v>
          </cell>
        </row>
        <row r="133">
          <cell r="G133" t="str">
            <v>SEÑAL CERRO BAYO</v>
          </cell>
          <cell r="Q133" t="str">
            <v>SANTA CRUZ ESTE</v>
          </cell>
          <cell r="R133" t="str">
            <v>EL CORDON</v>
          </cell>
        </row>
        <row r="134">
          <cell r="G134" t="str">
            <v>SEÑAL PICADA</v>
          </cell>
          <cell r="Q134" t="str">
            <v>SANTA CRUZ ESTE</v>
          </cell>
          <cell r="R134" t="str">
            <v>EL DESTINO</v>
          </cell>
        </row>
        <row r="135">
          <cell r="G135" t="str">
            <v>SEÑAL PICADA-PUNTA BARDA</v>
          </cell>
          <cell r="Q135" t="str">
            <v>SANTA CRUZ ESTE</v>
          </cell>
          <cell r="R135" t="str">
            <v>LAS HERAS</v>
          </cell>
        </row>
        <row r="136">
          <cell r="G136" t="str">
            <v>UGARTECHE</v>
          </cell>
          <cell r="Q136" t="str">
            <v>SANTA CRUZ ESTE</v>
          </cell>
          <cell r="R136" t="str">
            <v>MESETA ESPINOSA</v>
          </cell>
        </row>
        <row r="137">
          <cell r="G137" t="str">
            <v>VIZCACHERAS</v>
          </cell>
          <cell r="Q137" t="str">
            <v>SANTA CRUZ ESTE</v>
          </cell>
          <cell r="R137" t="str">
            <v>PICO TRUNCADO</v>
          </cell>
        </row>
        <row r="138">
          <cell r="G138" t="str">
            <v>VOLCAN AUCA MAHUIDA</v>
          </cell>
          <cell r="Q138" t="str">
            <v>SANTA CRUZ ESTE</v>
          </cell>
          <cell r="R138" t="str">
            <v>SECO LEON</v>
          </cell>
        </row>
        <row r="139">
          <cell r="G139" t="str">
            <v>ZAMPAL OESTE</v>
          </cell>
          <cell r="Q139" t="str">
            <v>SANTA CRUZ ESTE</v>
          </cell>
          <cell r="R139" t="str">
            <v>OTRA</v>
          </cell>
        </row>
        <row r="140">
          <cell r="G140" t="str">
            <v>ZONA CENTRAL-BELLA VISTA ESTE</v>
          </cell>
          <cell r="Q140" t="str">
            <v>SANTA CRUZ OESTE</v>
          </cell>
          <cell r="R140" t="str">
            <v>BARRANCA YANKOWSKY</v>
          </cell>
        </row>
        <row r="141">
          <cell r="Q141" t="str">
            <v>SANTA CRUZ OESTE</v>
          </cell>
          <cell r="R141" t="str">
            <v>CAÑADON VASCO</v>
          </cell>
        </row>
        <row r="142">
          <cell r="Q142" t="str">
            <v>SANTA CRUZ OESTE</v>
          </cell>
          <cell r="R142" t="str">
            <v>CAÑADON YATEL</v>
          </cell>
        </row>
        <row r="143">
          <cell r="Q143" t="str">
            <v>SANTA CRUZ OESTE</v>
          </cell>
          <cell r="R143" t="str">
            <v>CERRO PIEDRA-CERRO GUADAL NORTE</v>
          </cell>
        </row>
        <row r="144">
          <cell r="Q144" t="str">
            <v>SANTA CRUZ OESTE</v>
          </cell>
          <cell r="R144" t="str">
            <v>LOMAS DEL CUY</v>
          </cell>
        </row>
        <row r="145">
          <cell r="Q145" t="str">
            <v>SANTA CRUZ OESTE</v>
          </cell>
          <cell r="R145" t="str">
            <v>LOS MONOS</v>
          </cell>
        </row>
        <row r="146">
          <cell r="Q146" t="str">
            <v>SANTA CRUZ OESTE</v>
          </cell>
          <cell r="R146" t="str">
            <v>LOS PERALES</v>
          </cell>
        </row>
        <row r="147">
          <cell r="Q147" t="str">
            <v>SANTA CRUZ OESTE</v>
          </cell>
          <cell r="R147" t="str">
            <v>LOS PERALES 1</v>
          </cell>
        </row>
        <row r="148">
          <cell r="Q148" t="str">
            <v>SANTA CRUZ OESTE</v>
          </cell>
          <cell r="R148" t="str">
            <v>LOS PERALES 2</v>
          </cell>
        </row>
        <row r="149">
          <cell r="Q149" t="str">
            <v>SANTA CRUZ OESTE</v>
          </cell>
          <cell r="R149" t="str">
            <v>OTRA</v>
          </cell>
        </row>
      </sheetData>
      <sheetData sheetId="6"/>
      <sheetData sheetId="7"/>
    </sheetDataSet>
  </externalBook>
</externalLink>
</file>

<file path=xl/tables/table1.xml><?xml version="1.0" encoding="utf-8"?>
<table xmlns="http://schemas.openxmlformats.org/spreadsheetml/2006/main" id="2" name="TB_FUNCION" displayName="TB_FUNCION" ref="B6:B16" totalsRowShown="0" headerRowDxfId="11">
  <sortState ref="B7:B16">
    <sortCondition ref="B7"/>
  </sortState>
  <tableColumns count="1">
    <tableColumn id="1" name="FUNCION"/>
  </tableColumns>
  <tableStyleInfo name="TableStyleMedium17" showFirstColumn="0" showLastColumn="0" showRowStripes="1" showColumnStripes="0"/>
</table>
</file>

<file path=xl/tables/table2.xml><?xml version="1.0" encoding="utf-8"?>
<table xmlns="http://schemas.openxmlformats.org/spreadsheetml/2006/main" id="3" name="TB_JEFEING" displayName="TB_JEFEING" ref="D6:E19" totalsRowShown="0" headerRowDxfId="10">
  <sortState ref="D7:E17">
    <sortCondition ref="D6:D17"/>
  </sortState>
  <tableColumns count="2">
    <tableColumn id="1" name="JEFES ING"/>
    <tableColumn id="2" name="MAIL"/>
  </tableColumns>
  <tableStyleInfo name="TableStyleMedium18" showFirstColumn="0" showLastColumn="0" showRowStripes="1" showColumnStripes="0"/>
</table>
</file>

<file path=xl/tables/table3.xml><?xml version="1.0" encoding="utf-8"?>
<table xmlns="http://schemas.openxmlformats.org/spreadsheetml/2006/main" id="4" name="TB_ARD" displayName="TB_ARD" ref="G6:G278" totalsRowShown="0" headerRowDxfId="9">
  <sortState ref="G7:G140">
    <sortCondition ref="G6"/>
  </sortState>
  <tableColumns count="1">
    <tableColumn id="1" name="AREA DE RESERVA"/>
  </tableColumns>
  <tableStyleInfo name="TableStyleMedium21" showFirstColumn="0" showLastColumn="0" showRowStripes="1" showColumnStripes="0"/>
</table>
</file>

<file path=xl/tables/table4.xml><?xml version="1.0" encoding="utf-8"?>
<table xmlns="http://schemas.openxmlformats.org/spreadsheetml/2006/main" id="5" name="TB_TOP" displayName="TB_TOP" ref="I6:I10" totalsRowShown="0" headerRowDxfId="8">
  <sortState ref="I7:I10">
    <sortCondition ref="I7"/>
  </sortState>
  <tableColumns count="1">
    <tableColumn id="1" name="TIPO OP"/>
  </tableColumns>
  <tableStyleInfo name="TableStyleMedium19" showFirstColumn="0" showLastColumn="0" showRowStripes="1" showColumnStripes="0"/>
</table>
</file>

<file path=xl/tables/table5.xml><?xml version="1.0" encoding="utf-8"?>
<table xmlns="http://schemas.openxmlformats.org/spreadsheetml/2006/main" id="6" name="TB_DIVISION" displayName="TB_DIVISION" ref="K6:K9" totalsRowShown="0" headerRowDxfId="7" dataDxfId="6" headerRowCellStyle="Normal_BASES DE DATOS" dataCellStyle="Normal_BASES DE DATOS">
  <autoFilter ref="K6:K9"/>
  <sortState ref="K7:K12">
    <sortCondition ref="K6:K12"/>
  </sortState>
  <tableColumns count="1">
    <tableColumn id="1" name="DIVISION" dataDxfId="5" dataCellStyle="Normal_BASES DE DATOS"/>
  </tableColumns>
  <tableStyleInfo name="TableStyleMedium20" showFirstColumn="0" showLastColumn="0" showRowStripes="1" showColumnStripes="0"/>
</table>
</file>

<file path=xl/tables/table6.xml><?xml version="1.0" encoding="utf-8"?>
<table xmlns="http://schemas.openxmlformats.org/spreadsheetml/2006/main" id="7" name="TB_CONTRATISTA" displayName="TB_CONTRATISTA" ref="M6:M48" totalsRowShown="0" headerRowDxfId="4">
  <sortState ref="M7:M52">
    <sortCondition ref="M3:M49"/>
  </sortState>
  <tableColumns count="1">
    <tableColumn id="1" name="CONTRATISTA"/>
  </tableColumns>
  <tableStyleInfo name="TableStyleMedium16" showFirstColumn="0" showLastColumn="0" showRowStripes="1" showColumnStripes="0"/>
</table>
</file>

<file path=xl/tables/table7.xml><?xml version="1.0" encoding="utf-8"?>
<table xmlns="http://schemas.openxmlformats.org/spreadsheetml/2006/main" id="8" name="TB_RESPUESTA" displayName="TB_RESPUESTA" ref="O6:O8" totalsRowShown="0" headerRowDxfId="3" dataDxfId="2">
  <tableColumns count="1">
    <tableColumn id="1" name="RESPUESTA" dataDxfId="1"/>
  </tableColumns>
  <tableStyleInfo name="TableStyleMedium19" showFirstColumn="0" showLastColumn="0" showRowStripes="1" showColumnStripes="0"/>
</table>
</file>

<file path=xl/tables/table8.xml><?xml version="1.0" encoding="utf-8"?>
<table xmlns="http://schemas.openxmlformats.org/spreadsheetml/2006/main" id="9" name="Tabla1" displayName="Tabla1" ref="Q6:R278" totalsRowShown="0" headerRowDxfId="0">
  <autoFilter ref="Q6:R278"/>
  <sortState ref="Q7:R96">
    <sortCondition ref="Q7:Q96"/>
  </sortState>
  <tableColumns count="2">
    <tableColumn id="1" name="UUNN"/>
    <tableColumn id="2" name="ADR"/>
  </tableColumns>
  <tableStyleInfo name="TableStyleMedium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hernan.oberlander@ypf.com" TargetMode="External"/><Relationship Id="rId13" Type="http://schemas.openxmlformats.org/officeDocument/2006/relationships/table" Target="../tables/table3.xml"/><Relationship Id="rId18" Type="http://schemas.openxmlformats.org/officeDocument/2006/relationships/table" Target="../tables/table8.xml"/><Relationship Id="rId3" Type="http://schemas.openxmlformats.org/officeDocument/2006/relationships/hyperlink" Target="mailto:marco.bergese@ypf.com" TargetMode="External"/><Relationship Id="rId7" Type="http://schemas.openxmlformats.org/officeDocument/2006/relationships/hyperlink" Target="mailto:octavio.durangoalcala@ypf.com"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mailto:jorge.a.gomez@ypf.com" TargetMode="External"/><Relationship Id="rId16" Type="http://schemas.openxmlformats.org/officeDocument/2006/relationships/table" Target="../tables/table6.xml"/><Relationship Id="rId1" Type="http://schemas.openxmlformats.org/officeDocument/2006/relationships/hyperlink" Target="mailto:duilio.pelusso@ypf.com" TargetMode="External"/><Relationship Id="rId6" Type="http://schemas.openxmlformats.org/officeDocument/2006/relationships/hyperlink" Target="mailto:daniel.j.casalis@ypf.com" TargetMode="External"/><Relationship Id="rId11" Type="http://schemas.openxmlformats.org/officeDocument/2006/relationships/table" Target="../tables/table1.xml"/><Relationship Id="rId5" Type="http://schemas.openxmlformats.org/officeDocument/2006/relationships/hyperlink" Target="mailto:aldo.j.maggioni@ypf.com" TargetMode="External"/><Relationship Id="rId15" Type="http://schemas.openxmlformats.org/officeDocument/2006/relationships/table" Target="../tables/table5.xml"/><Relationship Id="rId10" Type="http://schemas.openxmlformats.org/officeDocument/2006/relationships/drawing" Target="../drawings/drawing5.xml"/><Relationship Id="rId4" Type="http://schemas.openxmlformats.org/officeDocument/2006/relationships/hyperlink" Target="mailto:vicente.filippelli@ypf.com" TargetMode="External"/><Relationship Id="rId9" Type="http://schemas.openxmlformats.org/officeDocument/2006/relationships/printerSettings" Target="../printerSettings/printerSettings7.bin"/><Relationship Id="rId1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2:AG397"/>
  <sheetViews>
    <sheetView showGridLines="0" showRowColHeaders="0" tabSelected="1" view="pageBreakPreview" topLeftCell="B1" zoomScaleNormal="100" zoomScaleSheetLayoutView="100" workbookViewId="0">
      <selection activeCell="D20" sqref="D20"/>
    </sheetView>
  </sheetViews>
  <sheetFormatPr baseColWidth="10" defaultColWidth="11.42578125" defaultRowHeight="12.75" x14ac:dyDescent="0.25"/>
  <cols>
    <col min="1" max="1" width="3.85546875" style="40" hidden="1" customWidth="1"/>
    <col min="2" max="2" width="8.28515625" style="40" customWidth="1"/>
    <col min="3" max="3" width="28" style="6" customWidth="1"/>
    <col min="4" max="4" width="40.7109375" style="6" customWidth="1"/>
    <col min="5" max="8" width="20.7109375" style="43" customWidth="1"/>
    <col min="9" max="9" width="16.42578125" style="43" bestFit="1" customWidth="1"/>
    <col min="10" max="10" width="15.7109375" style="43" hidden="1" customWidth="1"/>
    <col min="11" max="12" width="15.7109375" style="43" customWidth="1"/>
    <col min="13" max="14" width="60.7109375" style="6" customWidth="1"/>
    <col min="15" max="15" width="19.7109375" style="6" customWidth="1"/>
    <col min="16" max="16" width="19.7109375" style="6" hidden="1" customWidth="1"/>
    <col min="17" max="17" width="19.7109375" style="6" customWidth="1"/>
    <col min="18" max="18" width="15.7109375" style="6" customWidth="1"/>
    <col min="19" max="20" width="11.42578125" style="6" customWidth="1"/>
    <col min="21" max="21" width="11.42578125" style="6"/>
    <col min="22" max="25" width="11.42578125" style="6" customWidth="1"/>
    <col min="26" max="27" width="18.7109375" style="6" customWidth="1"/>
    <col min="28" max="28" width="7.42578125" style="6" customWidth="1"/>
    <col min="29" max="29" width="11.42578125" style="6" customWidth="1"/>
    <col min="30" max="31" width="18.7109375" style="6" customWidth="1"/>
    <col min="32" max="33" width="11.42578125" style="6" customWidth="1"/>
    <col min="34" max="16384" width="11.42578125" style="6"/>
  </cols>
  <sheetData>
    <row r="2" spans="1:33" customFormat="1" ht="20.100000000000001" customHeight="1" x14ac:dyDescent="0.25">
      <c r="A2" s="2"/>
      <c r="B2" s="2"/>
    </row>
    <row r="3" spans="1:33" customFormat="1" ht="20.100000000000001" customHeight="1" x14ac:dyDescent="0.25">
      <c r="A3" s="2"/>
      <c r="B3" s="2"/>
    </row>
    <row r="4" spans="1:33" customFormat="1" ht="20.100000000000001" customHeight="1" x14ac:dyDescent="0.25">
      <c r="A4" s="2"/>
      <c r="B4" s="2"/>
    </row>
    <row r="5" spans="1:33" customFormat="1" ht="48" customHeight="1" x14ac:dyDescent="0.25">
      <c r="A5" s="3"/>
      <c r="B5" s="91"/>
      <c r="C5" s="284" t="s">
        <v>313</v>
      </c>
      <c r="D5" s="284"/>
      <c r="E5" s="284"/>
      <c r="F5" s="284"/>
      <c r="G5" s="284"/>
      <c r="H5" s="284"/>
      <c r="I5" s="284"/>
      <c r="J5" s="90"/>
      <c r="K5" s="285" t="s">
        <v>361</v>
      </c>
      <c r="L5" s="286"/>
      <c r="M5" s="284" t="s">
        <v>318</v>
      </c>
      <c r="N5" s="284"/>
      <c r="O5" s="287"/>
      <c r="P5" s="280" t="s">
        <v>361</v>
      </c>
      <c r="Q5" s="280"/>
      <c r="R5" s="280"/>
    </row>
    <row r="6" spans="1:33" customFormat="1" ht="5.0999999999999996" customHeight="1" thickBot="1" x14ac:dyDescent="0.3">
      <c r="A6" s="2"/>
      <c r="B6" s="4"/>
      <c r="C6" s="5"/>
    </row>
    <row r="7" spans="1:33" s="7" customFormat="1" ht="20.100000000000001" customHeight="1" thickBot="1" x14ac:dyDescent="0.3">
      <c r="A7" s="2"/>
      <c r="B7" s="288" t="e">
        <f>+IF(#REF!="GESTIÓN DEL CAMBIO","GESTIÓN DEL CAMBIO",IF(#REF!="DISPENSACIÓN","DISPENSACIÓN",""))</f>
        <v>#REF!</v>
      </c>
      <c r="C7" s="289"/>
      <c r="D7" s="288" t="s">
        <v>5</v>
      </c>
      <c r="E7" s="288"/>
      <c r="F7" s="288"/>
      <c r="G7" s="288"/>
      <c r="H7" s="288"/>
      <c r="I7" s="288"/>
      <c r="J7" s="288"/>
      <c r="K7" s="288"/>
      <c r="L7" s="288"/>
      <c r="M7" s="281" t="s">
        <v>6</v>
      </c>
      <c r="N7" s="281"/>
      <c r="O7" s="282" t="s">
        <v>7</v>
      </c>
      <c r="P7" s="282"/>
      <c r="Q7" s="282"/>
      <c r="R7" s="282"/>
      <c r="S7" s="6"/>
      <c r="T7" s="6"/>
      <c r="Z7" s="283" t="s">
        <v>8</v>
      </c>
      <c r="AA7" s="283"/>
      <c r="AB7" s="7" t="str">
        <f>+IF(OR(G10="",G8="",M10="",P8="",P9="",P10=""),"NO","SI")</f>
        <v>NO</v>
      </c>
    </row>
    <row r="8" spans="1:33" customFormat="1" ht="27.95" customHeight="1" x14ac:dyDescent="0.25">
      <c r="A8" s="2"/>
      <c r="B8" s="296" t="s">
        <v>186</v>
      </c>
      <c r="C8" s="296"/>
      <c r="D8" s="124" t="e">
        <f>+IF(#REF!="","",#REF!)</f>
        <v>#REF!</v>
      </c>
      <c r="E8" s="117" t="s">
        <v>184</v>
      </c>
      <c r="F8" s="297" t="e">
        <f>+IF(#REF!="","",#REF! &amp; ", " &amp;#REF!)</f>
        <v>#REF!</v>
      </c>
      <c r="G8" s="297"/>
      <c r="H8" s="118" t="s">
        <v>195</v>
      </c>
      <c r="I8" s="290"/>
      <c r="J8" s="290"/>
      <c r="K8" s="290"/>
      <c r="L8" s="290"/>
      <c r="M8" s="120" t="s">
        <v>191</v>
      </c>
      <c r="N8" s="204" t="s">
        <v>311</v>
      </c>
      <c r="O8" s="8"/>
      <c r="P8" s="9"/>
      <c r="Q8" s="9"/>
      <c r="R8" s="10"/>
      <c r="S8" s="6"/>
      <c r="T8" s="6"/>
      <c r="Z8" t="s">
        <v>9</v>
      </c>
      <c r="AB8" t="str">
        <f>+IF(OR(AC11="",AC12=""),"NO","SI")</f>
        <v>SI</v>
      </c>
    </row>
    <row r="9" spans="1:33" customFormat="1" ht="27.95" customHeight="1" x14ac:dyDescent="0.25">
      <c r="A9" s="2"/>
      <c r="B9" s="296" t="s">
        <v>187</v>
      </c>
      <c r="C9" s="296"/>
      <c r="D9" s="125" t="e">
        <f>+IF(#REF!="","",#REF!)</f>
        <v>#REF!</v>
      </c>
      <c r="E9" s="117" t="s">
        <v>183</v>
      </c>
      <c r="F9" s="298" t="e">
        <f>+IF(#REF!="","",#REF!)</f>
        <v>#REF!</v>
      </c>
      <c r="G9" s="298"/>
      <c r="H9" s="118" t="s">
        <v>183</v>
      </c>
      <c r="I9" s="291"/>
      <c r="J9" s="291"/>
      <c r="K9" s="291"/>
      <c r="L9" s="291"/>
      <c r="M9" s="193" t="e">
        <f>+IF(#REF!="","",#REF!)</f>
        <v>#REF!</v>
      </c>
      <c r="N9" s="319" t="s">
        <v>310</v>
      </c>
      <c r="O9" s="11"/>
      <c r="P9" s="12"/>
      <c r="Q9" s="12"/>
      <c r="R9" s="13"/>
      <c r="S9" s="6"/>
      <c r="T9" s="6"/>
      <c r="U9" s="6"/>
    </row>
    <row r="10" spans="1:33" customFormat="1" ht="27.95" customHeight="1" thickBot="1" x14ac:dyDescent="0.3">
      <c r="A10" s="2"/>
      <c r="B10" s="296" t="s">
        <v>188</v>
      </c>
      <c r="C10" s="296"/>
      <c r="D10" s="125" t="e">
        <f>+IF(#REF!="","",#REF!)</f>
        <v>#REF!</v>
      </c>
      <c r="E10" s="118" t="s">
        <v>312</v>
      </c>
      <c r="F10" s="299" t="e">
        <f>+IF(#REF!="","",#REF!)</f>
        <v>#REF!</v>
      </c>
      <c r="G10" s="299"/>
      <c r="H10" s="118" t="s">
        <v>182</v>
      </c>
      <c r="I10" s="292"/>
      <c r="J10" s="292"/>
      <c r="K10" s="292"/>
      <c r="L10" s="292"/>
      <c r="M10" s="205" t="s">
        <v>300</v>
      </c>
      <c r="N10" s="319"/>
      <c r="O10" s="11"/>
      <c r="P10" s="12"/>
      <c r="Q10" s="12"/>
      <c r="R10" s="13"/>
      <c r="S10" s="6"/>
      <c r="T10" s="6"/>
      <c r="U10" s="6"/>
    </row>
    <row r="11" spans="1:33" customFormat="1" ht="27.95" customHeight="1" x14ac:dyDescent="0.25">
      <c r="A11" s="2"/>
      <c r="B11" s="296" t="s">
        <v>189</v>
      </c>
      <c r="C11" s="296"/>
      <c r="D11" s="125" t="e">
        <f>+IF(#REF!="","",#REF!)</f>
        <v>#REF!</v>
      </c>
      <c r="E11" s="137" t="s">
        <v>185</v>
      </c>
      <c r="F11" s="298" t="e">
        <f>+IF(#REF!="","",#REF!)</f>
        <v>#REF!</v>
      </c>
      <c r="G11" s="298"/>
      <c r="H11" s="118" t="s">
        <v>192</v>
      </c>
      <c r="I11" s="291"/>
      <c r="J11" s="291"/>
      <c r="K11" s="291"/>
      <c r="L11" s="291"/>
      <c r="M11" s="294"/>
      <c r="N11" s="319"/>
      <c r="O11" s="11"/>
      <c r="P11" s="12"/>
      <c r="Q11" s="12"/>
      <c r="R11" s="13"/>
      <c r="S11" s="6"/>
      <c r="T11" s="6"/>
      <c r="U11" s="6"/>
      <c r="Z11" s="301" t="s">
        <v>10</v>
      </c>
      <c r="AA11" s="302"/>
      <c r="AB11" s="14">
        <f>IF(OR(ISERROR(MAX($AB$20:$AB$396)),MAX($AB$20:$AB$396)=0),"",MAX($AB$20:$AB$396))</f>
        <v>12</v>
      </c>
      <c r="AC11" s="15" t="str">
        <f>+IF(AB11="","",LOOKUP($AB$11,'EVALUACIÓN DE RIESGO'!$C$30:$C$34,'EVALUACIÓN DE RIESGO'!$B$30:$B$34))</f>
        <v>Mayor</v>
      </c>
    </row>
    <row r="12" spans="1:33" customFormat="1" ht="27.95" customHeight="1" thickBot="1" x14ac:dyDescent="0.3">
      <c r="A12" s="2"/>
      <c r="B12" s="303" t="s">
        <v>190</v>
      </c>
      <c r="C12" s="303"/>
      <c r="D12" s="126" t="e">
        <f>+IF(#REF!="","",#REF!)</f>
        <v>#REF!</v>
      </c>
      <c r="E12" s="119" t="s">
        <v>299</v>
      </c>
      <c r="F12" s="293"/>
      <c r="G12" s="293"/>
      <c r="H12" s="119" t="s">
        <v>309</v>
      </c>
      <c r="I12" s="346"/>
      <c r="J12" s="346"/>
      <c r="K12" s="346"/>
      <c r="L12" s="346"/>
      <c r="M12" s="295"/>
      <c r="N12" s="320"/>
      <c r="O12" s="16"/>
      <c r="P12" s="17"/>
      <c r="Q12" s="17"/>
      <c r="R12" s="18"/>
      <c r="Z12" s="304" t="s">
        <v>11</v>
      </c>
      <c r="AA12" s="305"/>
      <c r="AB12" s="19">
        <f>IF(OR(ISERROR(MAX($AF$20:$AF$396)),MAX($AF$20:$AF$396)=0),"",MAX($AF$20:$AF$396))</f>
        <v>4</v>
      </c>
      <c r="AC12" s="20" t="str">
        <f>+IF(AB12="","",LOOKUP($AB$12,'EVALUACIÓN DE RIESGO'!$C$30:$C$34,'EVALUACIÓN DE RIESGO'!$B$30:$B$34))</f>
        <v>Moderado</v>
      </c>
    </row>
    <row r="13" spans="1:33" customFormat="1" ht="3" customHeight="1" x14ac:dyDescent="0.25">
      <c r="A13" s="2"/>
      <c r="B13" s="2"/>
      <c r="C13" s="2"/>
      <c r="D13" s="2"/>
      <c r="E13" s="2"/>
      <c r="F13" s="2"/>
      <c r="G13" s="2"/>
      <c r="H13" s="2"/>
      <c r="I13" s="2"/>
      <c r="J13" s="2"/>
      <c r="K13" s="2"/>
      <c r="L13" s="2"/>
      <c r="M13" s="2"/>
      <c r="N13" s="2"/>
      <c r="O13" s="2"/>
      <c r="P13" s="2"/>
      <c r="Q13" s="2"/>
      <c r="R13" s="2"/>
      <c r="S13" s="2"/>
      <c r="Z13" s="21"/>
      <c r="AA13" s="21"/>
      <c r="AB13" s="22"/>
      <c r="AC13" s="23"/>
    </row>
    <row r="14" spans="1:33" customFormat="1" ht="50.25" customHeight="1" x14ac:dyDescent="0.25">
      <c r="A14" s="2"/>
      <c r="B14" s="121" t="s">
        <v>12</v>
      </c>
      <c r="C14" s="306" t="s">
        <v>317</v>
      </c>
      <c r="D14" s="307"/>
      <c r="E14" s="307"/>
      <c r="F14" s="122"/>
      <c r="G14" s="1"/>
      <c r="H14" s="1"/>
      <c r="I14" s="1"/>
      <c r="J14" s="1"/>
      <c r="K14" s="1"/>
      <c r="L14" s="1"/>
      <c r="M14" s="1"/>
      <c r="N14" s="123"/>
      <c r="O14" s="123"/>
      <c r="P14" s="123"/>
      <c r="Q14" s="123"/>
      <c r="R14" s="123"/>
    </row>
    <row r="15" spans="1:33" customFormat="1" ht="3" customHeight="1" x14ac:dyDescent="0.25">
      <c r="A15" s="24"/>
      <c r="B15" s="24"/>
      <c r="C15" s="24"/>
      <c r="D15" s="24"/>
      <c r="E15" s="24"/>
      <c r="F15" s="24"/>
    </row>
    <row r="16" spans="1:33" customFormat="1" ht="15.75" customHeight="1" x14ac:dyDescent="0.25">
      <c r="A16" s="2"/>
      <c r="B16" s="308"/>
      <c r="C16" s="309"/>
      <c r="D16" s="310"/>
      <c r="E16" s="311" t="s">
        <v>196</v>
      </c>
      <c r="F16" s="312"/>
      <c r="G16" s="312"/>
      <c r="H16" s="312"/>
      <c r="I16" s="312"/>
      <c r="J16" s="312"/>
      <c r="K16" s="312"/>
      <c r="L16" s="313"/>
      <c r="M16" s="314" t="s">
        <v>13</v>
      </c>
      <c r="N16" s="315"/>
      <c r="O16" s="316" t="s">
        <v>14</v>
      </c>
      <c r="P16" s="317"/>
      <c r="Q16" s="317"/>
      <c r="R16" s="318"/>
      <c r="V16" s="300" t="s">
        <v>15</v>
      </c>
      <c r="W16" s="300"/>
      <c r="X16" s="300"/>
      <c r="Y16" s="300"/>
      <c r="Z16" s="300"/>
      <c r="AA16" s="300"/>
      <c r="AB16" s="300"/>
      <c r="AC16" s="300"/>
      <c r="AD16" s="300" t="s">
        <v>16</v>
      </c>
      <c r="AE16" s="300"/>
      <c r="AF16" s="300"/>
      <c r="AG16" s="300"/>
    </row>
    <row r="17" spans="1:33" customFormat="1" ht="15" customHeight="1" x14ac:dyDescent="0.25">
      <c r="A17" s="2"/>
      <c r="B17" s="321" t="s">
        <v>17</v>
      </c>
      <c r="C17" s="323" t="s">
        <v>18</v>
      </c>
      <c r="D17" s="323" t="s">
        <v>19</v>
      </c>
      <c r="E17" s="325" t="s">
        <v>20</v>
      </c>
      <c r="F17" s="326"/>
      <c r="G17" s="326"/>
      <c r="H17" s="326"/>
      <c r="I17" s="326"/>
      <c r="J17" s="327" t="s">
        <v>21</v>
      </c>
      <c r="K17" s="327" t="s">
        <v>22</v>
      </c>
      <c r="L17" s="338" t="s">
        <v>23</v>
      </c>
      <c r="M17" s="340" t="s">
        <v>193</v>
      </c>
      <c r="N17" s="342" t="s">
        <v>194</v>
      </c>
      <c r="O17" s="331" t="s">
        <v>24</v>
      </c>
      <c r="P17" s="331" t="s">
        <v>21</v>
      </c>
      <c r="Q17" s="333" t="s">
        <v>25</v>
      </c>
      <c r="R17" s="335" t="s">
        <v>23</v>
      </c>
      <c r="V17" s="337" t="s">
        <v>26</v>
      </c>
      <c r="W17" s="337"/>
      <c r="X17" s="337"/>
      <c r="Y17" s="337"/>
      <c r="Z17" s="337"/>
      <c r="AA17" s="329" t="s">
        <v>27</v>
      </c>
      <c r="AB17" s="329" t="s">
        <v>28</v>
      </c>
      <c r="AC17" s="329"/>
      <c r="AD17" s="329" t="s">
        <v>27</v>
      </c>
      <c r="AE17" s="329" t="s">
        <v>29</v>
      </c>
      <c r="AF17" s="329" t="s">
        <v>28</v>
      </c>
      <c r="AG17" s="329"/>
    </row>
    <row r="18" spans="1:33" customFormat="1" ht="53.25" customHeight="1" thickBot="1" x14ac:dyDescent="0.3">
      <c r="A18" s="2"/>
      <c r="B18" s="322"/>
      <c r="C18" s="324"/>
      <c r="D18" s="324"/>
      <c r="E18" s="25" t="s">
        <v>30</v>
      </c>
      <c r="F18" s="26" t="s">
        <v>31</v>
      </c>
      <c r="G18" s="26" t="s">
        <v>3</v>
      </c>
      <c r="H18" s="26" t="s">
        <v>32</v>
      </c>
      <c r="I18" s="26" t="s">
        <v>33</v>
      </c>
      <c r="J18" s="328"/>
      <c r="K18" s="328"/>
      <c r="L18" s="339"/>
      <c r="M18" s="341"/>
      <c r="N18" s="343"/>
      <c r="O18" s="332"/>
      <c r="P18" s="332"/>
      <c r="Q18" s="334"/>
      <c r="R18" s="336"/>
      <c r="V18" s="27" t="s">
        <v>30</v>
      </c>
      <c r="W18" s="28" t="s">
        <v>31</v>
      </c>
      <c r="X18" s="28" t="s">
        <v>3</v>
      </c>
      <c r="Y18" s="28" t="s">
        <v>34</v>
      </c>
      <c r="Z18" s="28" t="s">
        <v>29</v>
      </c>
      <c r="AA18" s="329"/>
      <c r="AB18" s="329"/>
      <c r="AC18" s="329"/>
      <c r="AD18" s="329"/>
      <c r="AE18" s="329"/>
      <c r="AF18" s="329"/>
      <c r="AG18" s="329"/>
    </row>
    <row r="19" spans="1:33" s="33" customFormat="1" ht="5.0999999999999996" customHeight="1" thickTop="1" x14ac:dyDescent="0.25">
      <c r="A19" s="29"/>
      <c r="B19" s="29"/>
      <c r="C19" s="30"/>
      <c r="D19" s="30"/>
      <c r="E19" s="31"/>
      <c r="F19" s="31"/>
      <c r="G19" s="31"/>
      <c r="H19" s="31"/>
      <c r="I19" s="31"/>
      <c r="J19" s="32"/>
      <c r="K19" s="32"/>
      <c r="L19" s="32"/>
      <c r="M19" s="31"/>
      <c r="N19" s="31"/>
      <c r="O19" s="31"/>
      <c r="P19" s="31"/>
      <c r="Q19" s="31"/>
      <c r="R19" s="31"/>
      <c r="V19" s="34"/>
      <c r="W19" s="35"/>
      <c r="X19" s="35"/>
      <c r="Y19" s="35"/>
      <c r="Z19" s="35"/>
      <c r="AA19" s="36"/>
      <c r="AB19" s="36"/>
    </row>
    <row r="20" spans="1:33" ht="280.5" x14ac:dyDescent="0.25">
      <c r="B20" s="37">
        <v>1</v>
      </c>
      <c r="C20" s="38" t="s">
        <v>636</v>
      </c>
      <c r="D20" s="38" t="s">
        <v>638</v>
      </c>
      <c r="E20" s="37" t="s">
        <v>35</v>
      </c>
      <c r="F20" s="37" t="s">
        <v>50</v>
      </c>
      <c r="G20" s="37" t="s">
        <v>56</v>
      </c>
      <c r="H20" s="37" t="s">
        <v>38</v>
      </c>
      <c r="I20" s="136" t="str">
        <f>+IF(C20="","",IF(Z20=0,"Faltan Datos",IF(Z20="VALORES NO VÁLIDOS","VALORES NO VÁLIDOS",INDEX('EVALUACIÓN DE RIESGO'!$B$5:$B$9,MATCH('ANÁLISIS DE RIESGO'!Z20,'EVALUACIÓN DE RIESGO'!$G$5:$G$9,0),1))))</f>
        <v>Relevante</v>
      </c>
      <c r="J20" s="37"/>
      <c r="K20" s="37" t="s">
        <v>78</v>
      </c>
      <c r="L20" s="138" t="str">
        <f>+IF(C20="","",IF(AC20="","Faltan datos",AB20 &amp; " - " &amp;AC20))</f>
        <v>12 - Mayor</v>
      </c>
      <c r="M20" s="220" t="s">
        <v>640</v>
      </c>
      <c r="N20" s="220" t="s">
        <v>639</v>
      </c>
      <c r="O20" s="37" t="s">
        <v>39</v>
      </c>
      <c r="P20" s="37"/>
      <c r="Q20" s="37" t="s">
        <v>52</v>
      </c>
      <c r="R20" s="27" t="str">
        <f>IF(C20="","",IF(AND(M20="",N20=""),"FALTAN ACCIONES",IF(AG20="","Faltan datos",AF20 &amp; " - " &amp;AG20)))</f>
        <v>4 - Moderado</v>
      </c>
      <c r="V20" s="39">
        <f>+IF(OR(C20="",E20=""),"",VLOOKUP(E20,'EVALUACIÓN DE RIESGO'!$C$4:$G$9,5,FALSE))</f>
        <v>3</v>
      </c>
      <c r="W20" s="39">
        <f>+IF(OR(C20="",F20=""),"",INDEX('EVALUACIÓN DE RIESGO'!$G$5:$G$9,MATCH('ANÁLISIS DE RIESGO'!F20,Calidad,0),1))</f>
        <v>1</v>
      </c>
      <c r="X20" s="39">
        <f>+IF(OR(C20="",G20=""),"",INDEX('EVALUACIÓN DE RIESGO'!$G$5:$G$9,MATCH('ANÁLISIS DE RIESGO'!G20,MedioAmbiente2,0),1))</f>
        <v>2</v>
      </c>
      <c r="Y20" s="39">
        <f>+IF(OR(C20="",H20=""),"",INDEX('EVALUACIÓN DE RIESGO'!$G$5:$G$9,MATCH('ANÁLISIS DE RIESGO'!H20,Salud,0),1))</f>
        <v>2</v>
      </c>
      <c r="Z20" s="39">
        <f>IF(ISERROR(MAX(V20:Y20)),"VALORES NO VÁLIDOS",IF(OR(V20="",W20="",X20="",Y20=""),0,MAX(V20:Y20)))</f>
        <v>3</v>
      </c>
      <c r="AA20" s="39">
        <f>+IF(OR(C20="",K20=""),0,VLOOKUP(K20,'EVALUACIÓN DE RIESGO'!$C$22:$D$26,2,FALSE))</f>
        <v>4</v>
      </c>
      <c r="AB20" s="39">
        <f t="shared" ref="AB20:AB83" si="0">+Z20*AA20</f>
        <v>12</v>
      </c>
      <c r="AC20" s="39" t="str">
        <f>IF(AB20=0,"",LOOKUP(AB20,'EVALUACIÓN DE RIESGO'!$C$30:$C$34,'EVALUACIÓN DE RIESGO'!$B$30:$B$34))</f>
        <v>Mayor</v>
      </c>
      <c r="AD20" s="39">
        <f>+IF(OR(C20="",O20=""),0,VLOOKUP(O20,'EVALUACIÓN DE RIESGO'!$C$22:$D$26,2,FALSE))</f>
        <v>2</v>
      </c>
      <c r="AE20" s="39">
        <f>+IF(OR(C20="",Q20=""),0,(VLOOKUP(Q20,'EVALUACIÓN DE RIESGO'!$B$5:$G$9,6,FALSE)))</f>
        <v>2</v>
      </c>
      <c r="AF20" s="39">
        <f t="shared" ref="AF20:AF83" si="1">+AD20*AE20</f>
        <v>4</v>
      </c>
      <c r="AG20" s="39" t="str">
        <f>IF(AF20=0,"",LOOKUP(AF20,'EVALUACIÓN DE RIESGO'!$C$30:$C$34,'EVALUACIÓN DE RIESGO'!$B$30:$B$34))</f>
        <v>Moderado</v>
      </c>
    </row>
    <row r="21" spans="1:33" ht="63.75" x14ac:dyDescent="0.25">
      <c r="B21" s="37">
        <f>B20+1</f>
        <v>2</v>
      </c>
      <c r="C21" s="38"/>
      <c r="D21" s="38" t="s">
        <v>359</v>
      </c>
      <c r="E21" s="37"/>
      <c r="F21" s="37"/>
      <c r="G21" s="37"/>
      <c r="H21" s="37"/>
      <c r="I21" s="136" t="str">
        <f>+IF(C21="","",IF(Z21=0,"Faltan Datos",IF(Z21="VALORES NO VÁLIDOS","VALORES NO VÁLIDOS",INDEX('EVALUACIÓN DE RIESGO'!$B$5:$B$9,MATCH('ANÁLISIS DE RIESGO'!Z21,'EVALUACIÓN DE RIESGO'!$G$5:$G$9,0),1))))</f>
        <v/>
      </c>
      <c r="J21" s="37"/>
      <c r="K21" s="37"/>
      <c r="L21" s="138" t="str">
        <f t="shared" ref="L21:L29" si="2">+IF(C21="","",IF(AC21="","Faltan datos",AB21 &amp; " - " &amp;AC21))</f>
        <v/>
      </c>
      <c r="M21" s="220" t="s">
        <v>637</v>
      </c>
      <c r="N21" s="220"/>
      <c r="O21" s="37"/>
      <c r="P21" s="37"/>
      <c r="Q21" s="37"/>
      <c r="R21" s="27" t="str">
        <f t="shared" ref="R21:R29" si="3">IF(C21="","",IF(AND(M21="",N21=""),"FALTAN ACCIONES",IF(AG21="","Faltan datos",AF21 &amp; " - " &amp;AG21)))</f>
        <v/>
      </c>
      <c r="V21" s="39" t="str">
        <f>+IF(OR(C21="",E21=""),"",VLOOKUP(E21,'EVALUACIÓN DE RIESGO'!$C$4:$G$9,5,FALSE))</f>
        <v/>
      </c>
      <c r="W21" s="39" t="str">
        <f>+IF(OR(C21="",F21=""),"",INDEX('EVALUACIÓN DE RIESGO'!$G$5:$G$9,MATCH('ANÁLISIS DE RIESGO'!F21,Calidad,0),1))</f>
        <v/>
      </c>
      <c r="X21" s="39" t="str">
        <f>+IF(OR(C21="",G21=""),"",INDEX('EVALUACIÓN DE RIESGO'!$G$5:$G$9,MATCH('ANÁLISIS DE RIESGO'!G21,MedioAmbiente2,0),1))</f>
        <v/>
      </c>
      <c r="Y21" s="39" t="str">
        <f>+IF(OR(C21="",H21=""),"",INDEX('EVALUACIÓN DE RIESGO'!$G$5:$G$9,MATCH('ANÁLISIS DE RIESGO'!H21,Salud,0),1))</f>
        <v/>
      </c>
      <c r="Z21" s="39">
        <f t="shared" ref="Z21:Z84" si="4">IF(ISERROR(MAX(V21:Y21)),"VALORES NO VÁLIDOS",IF(OR(V21="",W21="",X21="",Y21=""),0,MAX(V21:Y21)))</f>
        <v>0</v>
      </c>
      <c r="AA21" s="39">
        <f>+IF(OR(C21="",K21=""),0,VLOOKUP(K21,'EVALUACIÓN DE RIESGO'!$C$22:$D$26,2,FALSE))</f>
        <v>0</v>
      </c>
      <c r="AB21" s="39">
        <f>+Z21*AA21</f>
        <v>0</v>
      </c>
      <c r="AC21" s="39" t="str">
        <f>IF(AB21=0,"",LOOKUP(AB21,'EVALUACIÓN DE RIESGO'!$C$30:$C$34,'EVALUACIÓN DE RIESGO'!$B$30:$B$34))</f>
        <v/>
      </c>
      <c r="AD21" s="39">
        <f>+IF(OR(C21="",O21=""),0,VLOOKUP(O21,'EVALUACIÓN DE RIESGO'!$C$22:$D$26,2,FALSE))</f>
        <v>0</v>
      </c>
      <c r="AE21" s="39">
        <f>+IF(OR(C21="",Q21=""),0,(VLOOKUP(Q21,'EVALUACIÓN DE RIESGO'!$B$5:$G$9,6,FALSE)))</f>
        <v>0</v>
      </c>
      <c r="AF21" s="39">
        <f t="shared" si="1"/>
        <v>0</v>
      </c>
      <c r="AG21" s="39" t="str">
        <f>IF(AF21=0,"",LOOKUP(AF21,'EVALUACIÓN DE RIESGO'!$C$30:$C$34,'EVALUACIÓN DE RIESGO'!$B$30:$B$34))</f>
        <v/>
      </c>
    </row>
    <row r="22" spans="1:33" ht="63.75" x14ac:dyDescent="0.25">
      <c r="B22" s="37">
        <f t="shared" ref="B22:B43" si="5">B21+1</f>
        <v>3</v>
      </c>
      <c r="C22" s="38"/>
      <c r="D22" s="38" t="s">
        <v>359</v>
      </c>
      <c r="E22" s="37"/>
      <c r="F22" s="37"/>
      <c r="G22" s="37"/>
      <c r="H22" s="37"/>
      <c r="I22" s="136" t="str">
        <f>+IF(C22="","",IF(Z22=0,"Faltan Datos",IF(Z22="VALORES NO VÁLIDOS","VALORES NO VÁLIDOS",INDEX('EVALUACIÓN DE RIESGO'!$B$5:$B$9,MATCH('ANÁLISIS DE RIESGO'!Z22,'EVALUACIÓN DE RIESGO'!$G$5:$G$9,0),1))))</f>
        <v/>
      </c>
      <c r="J22" s="37"/>
      <c r="K22" s="37"/>
      <c r="L22" s="138" t="str">
        <f t="shared" si="2"/>
        <v/>
      </c>
      <c r="M22" s="220"/>
      <c r="N22" s="220"/>
      <c r="O22" s="37"/>
      <c r="P22" s="37"/>
      <c r="Q22" s="37"/>
      <c r="R22" s="27" t="str">
        <f t="shared" si="3"/>
        <v/>
      </c>
      <c r="V22" s="39" t="str">
        <f>+IF(OR(C22="",E22=""),"",VLOOKUP(E22,'EVALUACIÓN DE RIESGO'!$C$4:$G$9,5,FALSE))</f>
        <v/>
      </c>
      <c r="W22" s="39" t="str">
        <f>+IF(OR(C22="",F22=""),"",INDEX('EVALUACIÓN DE RIESGO'!$G$5:$G$9,MATCH('ANÁLISIS DE RIESGO'!F22,Calidad,0),1))</f>
        <v/>
      </c>
      <c r="X22" s="39" t="str">
        <f>+IF(OR(C22="",G22=""),"",INDEX('EVALUACIÓN DE RIESGO'!$G$5:$G$9,MATCH('ANÁLISIS DE RIESGO'!G22,MedioAmbiente2,0),1))</f>
        <v/>
      </c>
      <c r="Y22" s="39" t="str">
        <f>+IF(OR(C22="",H22=""),"",INDEX('EVALUACIÓN DE RIESGO'!$G$5:$G$9,MATCH('ANÁLISIS DE RIESGO'!H22,Salud,0),1))</f>
        <v/>
      </c>
      <c r="Z22" s="39">
        <f t="shared" si="4"/>
        <v>0</v>
      </c>
      <c r="AA22" s="39">
        <f>+IF(OR(C22="",K22=""),0,VLOOKUP(K22,'EVALUACIÓN DE RIESGO'!$C$22:$D$26,2,FALSE))</f>
        <v>0</v>
      </c>
      <c r="AB22" s="39">
        <f>+Z22*AA22</f>
        <v>0</v>
      </c>
      <c r="AC22" s="39" t="str">
        <f>IF(AB22=0,"",LOOKUP(AB22,'EVALUACIÓN DE RIESGO'!$C$30:$C$34,'EVALUACIÓN DE RIESGO'!$B$30:$B$34))</f>
        <v/>
      </c>
      <c r="AD22" s="39">
        <f>+IF(OR(C22="",O22=""),0,VLOOKUP(O22,'EVALUACIÓN DE RIESGO'!$C$22:$D$26,2,FALSE))</f>
        <v>0</v>
      </c>
      <c r="AE22" s="39">
        <f>+IF(OR(C22="",Q22=""),0,(VLOOKUP(Q22,'EVALUACIÓN DE RIESGO'!$B$5:$G$9,6,FALSE)))</f>
        <v>0</v>
      </c>
      <c r="AF22" s="39">
        <f t="shared" si="1"/>
        <v>0</v>
      </c>
      <c r="AG22" s="39" t="str">
        <f>IF(AF22=0,"",LOOKUP(AF22,'EVALUACIÓN DE RIESGO'!$C$30:$C$34,'EVALUACIÓN DE RIESGO'!$B$30:$B$34))</f>
        <v/>
      </c>
    </row>
    <row r="23" spans="1:33" ht="63.75" x14ac:dyDescent="0.25">
      <c r="B23" s="37">
        <f t="shared" si="5"/>
        <v>4</v>
      </c>
      <c r="C23" s="38"/>
      <c r="D23" s="38" t="s">
        <v>359</v>
      </c>
      <c r="E23" s="37"/>
      <c r="F23" s="37"/>
      <c r="G23" s="37"/>
      <c r="H23" s="37"/>
      <c r="I23" s="138" t="str">
        <f>+IF(C23="","",IF(Z23=0,"Faltan Datos",IF(Z23="VALORES NO VÁLIDOS","VALORES NO VÁLIDOS",INDEX('EVALUACIÓN DE RIESGO'!$B$5:$B$9,MATCH('ANÁLISIS DE RIESGO'!Z23,'EVALUACIÓN DE RIESGO'!$G$5:$G$9,0),1))))</f>
        <v/>
      </c>
      <c r="J23" s="37"/>
      <c r="K23" s="37"/>
      <c r="L23" s="138" t="str">
        <f t="shared" si="2"/>
        <v/>
      </c>
      <c r="M23" s="220"/>
      <c r="N23" s="220"/>
      <c r="O23" s="37"/>
      <c r="P23" s="37"/>
      <c r="Q23" s="37"/>
      <c r="R23" s="27" t="str">
        <f t="shared" si="3"/>
        <v/>
      </c>
      <c r="V23" s="39" t="str">
        <f>+IF(OR(C23="",E23=""),"",VLOOKUP(E23,'EVALUACIÓN DE RIESGO'!$C$4:$G$9,5,FALSE))</f>
        <v/>
      </c>
      <c r="W23" s="39" t="str">
        <f>+IF(OR(C23="",F23=""),"",INDEX('EVALUACIÓN DE RIESGO'!$G$5:$G$9,MATCH('ANÁLISIS DE RIESGO'!F23,Calidad,0),1))</f>
        <v/>
      </c>
      <c r="X23" s="39" t="str">
        <f>+IF(OR(C23="",G23=""),"",INDEX('EVALUACIÓN DE RIESGO'!$G$5:$G$9,MATCH('ANÁLISIS DE RIESGO'!G23,MedioAmbiente2,0),1))</f>
        <v/>
      </c>
      <c r="Y23" s="39" t="str">
        <f>+IF(OR(C23="",H23=""),"",INDEX('EVALUACIÓN DE RIESGO'!$G$5:$G$9,MATCH('ANÁLISIS DE RIESGO'!H23,Salud,0),1))</f>
        <v/>
      </c>
      <c r="Z23" s="39">
        <f t="shared" si="4"/>
        <v>0</v>
      </c>
      <c r="AA23" s="39">
        <f>+IF(OR(C23="",K23=""),0,VLOOKUP(K23,'EVALUACIÓN DE RIESGO'!$C$22:$D$26,2,FALSE))</f>
        <v>0</v>
      </c>
      <c r="AB23" s="39">
        <f>+Z23*AA23</f>
        <v>0</v>
      </c>
      <c r="AC23" s="39" t="str">
        <f>IF(AB23=0,"",LOOKUP(AB23,'EVALUACIÓN DE RIESGO'!$C$30:$C$34,'EVALUACIÓN DE RIESGO'!$B$30:$B$34))</f>
        <v/>
      </c>
      <c r="AD23" s="39">
        <f>+IF(OR(C23="",O23=""),0,VLOOKUP(O23,'EVALUACIÓN DE RIESGO'!$C$22:$D$26,2,FALSE))</f>
        <v>0</v>
      </c>
      <c r="AE23" s="39">
        <f>+IF(OR(C23="",Q23=""),0,(VLOOKUP(Q23,'EVALUACIÓN DE RIESGO'!$B$5:$G$9,6,FALSE)))</f>
        <v>0</v>
      </c>
      <c r="AF23" s="39">
        <f t="shared" si="1"/>
        <v>0</v>
      </c>
      <c r="AG23" s="39" t="str">
        <f>IF(AF23=0,"",LOOKUP(AF23,'EVALUACIÓN DE RIESGO'!$C$30:$C$34,'EVALUACIÓN DE RIESGO'!$B$30:$B$34))</f>
        <v/>
      </c>
    </row>
    <row r="24" spans="1:33" ht="63.75" x14ac:dyDescent="0.25">
      <c r="B24" s="37">
        <f t="shared" si="5"/>
        <v>5</v>
      </c>
      <c r="C24" s="38"/>
      <c r="D24" s="38" t="s">
        <v>359</v>
      </c>
      <c r="E24" s="37"/>
      <c r="F24" s="37"/>
      <c r="G24" s="37"/>
      <c r="H24" s="37"/>
      <c r="I24" s="138" t="str">
        <f>+IF(C24="","",IF(Z24=0,"Faltan Datos",IF(Z24="VALORES NO VÁLIDOS","VALORES NO VÁLIDOS",INDEX('EVALUACIÓN DE RIESGO'!$B$5:$B$9,MATCH('ANÁLISIS DE RIESGO'!Z24,'EVALUACIÓN DE RIESGO'!$G$5:$G$9,0),1))))</f>
        <v/>
      </c>
      <c r="J24" s="37"/>
      <c r="K24" s="37"/>
      <c r="L24" s="138" t="str">
        <f t="shared" si="2"/>
        <v/>
      </c>
      <c r="M24" s="220"/>
      <c r="N24" s="220"/>
      <c r="O24" s="37"/>
      <c r="P24" s="37"/>
      <c r="Q24" s="37"/>
      <c r="R24" s="27" t="str">
        <f t="shared" si="3"/>
        <v/>
      </c>
      <c r="V24" s="39" t="str">
        <f>+IF(OR(C24="",E24=""),"",VLOOKUP(E24,'EVALUACIÓN DE RIESGO'!$C$4:$G$9,5,FALSE))</f>
        <v/>
      </c>
      <c r="W24" s="39" t="str">
        <f>+IF(OR(C24="",F24=""),"",INDEX('EVALUACIÓN DE RIESGO'!$G$5:$G$9,MATCH('ANÁLISIS DE RIESGO'!F24,Calidad,0),1))</f>
        <v/>
      </c>
      <c r="X24" s="39" t="str">
        <f>+IF(OR(C24="",G24=""),"",INDEX('EVALUACIÓN DE RIESGO'!$G$5:$G$9,MATCH('ANÁLISIS DE RIESGO'!G24,MedioAmbiente2,0),1))</f>
        <v/>
      </c>
      <c r="Y24" s="39" t="str">
        <f>+IF(OR(C24="",H24=""),"",INDEX('EVALUACIÓN DE RIESGO'!$G$5:$G$9,MATCH('ANÁLISIS DE RIESGO'!H24,Salud,0),1))</f>
        <v/>
      </c>
      <c r="Z24" s="39">
        <f t="shared" si="4"/>
        <v>0</v>
      </c>
      <c r="AA24" s="39">
        <f>+IF(OR(C24="",K24=""),0,VLOOKUP(K24,'EVALUACIÓN DE RIESGO'!$C$22:$D$26,2,FALSE))</f>
        <v>0</v>
      </c>
      <c r="AB24" s="39">
        <f t="shared" si="0"/>
        <v>0</v>
      </c>
      <c r="AC24" s="39" t="str">
        <f>IF(AB24=0,"",LOOKUP(AB24,'EVALUACIÓN DE RIESGO'!$C$30:$C$34,'EVALUACIÓN DE RIESGO'!$B$30:$B$34))</f>
        <v/>
      </c>
      <c r="AD24" s="39">
        <f>+IF(OR(C24="",O24=""),0,VLOOKUP(O24,'EVALUACIÓN DE RIESGO'!$C$22:$D$26,2,FALSE))</f>
        <v>0</v>
      </c>
      <c r="AE24" s="39">
        <f>+IF(OR(C24="",Q24=""),0,(VLOOKUP(Q24,'EVALUACIÓN DE RIESGO'!$B$5:$G$9,6,FALSE)))</f>
        <v>0</v>
      </c>
      <c r="AF24" s="39">
        <f t="shared" si="1"/>
        <v>0</v>
      </c>
      <c r="AG24" s="39" t="str">
        <f>IF(AF24=0,"",LOOKUP(AF24,'EVALUACIÓN DE RIESGO'!$C$30:$C$34,'EVALUACIÓN DE RIESGO'!$B$30:$B$34))</f>
        <v/>
      </c>
    </row>
    <row r="25" spans="1:33" ht="63.75" x14ac:dyDescent="0.25">
      <c r="B25" s="37">
        <f t="shared" si="5"/>
        <v>6</v>
      </c>
      <c r="C25" s="38"/>
      <c r="D25" s="38" t="s">
        <v>359</v>
      </c>
      <c r="E25" s="37"/>
      <c r="F25" s="37"/>
      <c r="G25" s="37"/>
      <c r="H25" s="37"/>
      <c r="I25" s="138" t="str">
        <f>+IF(C25="","",IF(Z25=0,"Faltan Datos",IF(Z25="VALORES NO VÁLIDOS","VALORES NO VÁLIDOS",INDEX('EVALUACIÓN DE RIESGO'!$B$5:$B$9,MATCH('ANÁLISIS DE RIESGO'!Z25,'EVALUACIÓN DE RIESGO'!$G$5:$G$9,0),1))))</f>
        <v/>
      </c>
      <c r="J25" s="37"/>
      <c r="K25" s="37"/>
      <c r="L25" s="138" t="str">
        <f t="shared" si="2"/>
        <v/>
      </c>
      <c r="M25" s="220"/>
      <c r="N25" s="220"/>
      <c r="O25" s="37"/>
      <c r="P25" s="37"/>
      <c r="Q25" s="37"/>
      <c r="R25" s="27" t="str">
        <f t="shared" si="3"/>
        <v/>
      </c>
      <c r="V25" s="39" t="str">
        <f>+IF(OR(C25="",E25=""),"",VLOOKUP(E25,'EVALUACIÓN DE RIESGO'!$C$4:$G$9,5,FALSE))</f>
        <v/>
      </c>
      <c r="W25" s="39" t="str">
        <f>+IF(OR(C25="",F25=""),"",INDEX('EVALUACIÓN DE RIESGO'!$G$5:$G$9,MATCH('ANÁLISIS DE RIESGO'!F25,Calidad,0),1))</f>
        <v/>
      </c>
      <c r="X25" s="39" t="str">
        <f>+IF(OR(C25="",G25=""),"",INDEX('EVALUACIÓN DE RIESGO'!$G$5:$G$9,MATCH('ANÁLISIS DE RIESGO'!G25,MedioAmbiente2,0),1))</f>
        <v/>
      </c>
      <c r="Y25" s="39" t="str">
        <f>+IF(OR(C25="",H25=""),"",INDEX('EVALUACIÓN DE RIESGO'!$G$5:$G$9,MATCH('ANÁLISIS DE RIESGO'!H25,Salud,0),1))</f>
        <v/>
      </c>
      <c r="Z25" s="39">
        <f t="shared" si="4"/>
        <v>0</v>
      </c>
      <c r="AA25" s="39">
        <f>+IF(OR(C25="",K25=""),0,VLOOKUP(K25,'EVALUACIÓN DE RIESGO'!$C$22:$D$26,2,FALSE))</f>
        <v>0</v>
      </c>
      <c r="AB25" s="39">
        <f t="shared" si="0"/>
        <v>0</v>
      </c>
      <c r="AC25" s="39" t="str">
        <f>IF(AB25=0,"",LOOKUP(AB25,'EVALUACIÓN DE RIESGO'!$C$30:$C$34,'EVALUACIÓN DE RIESGO'!$B$30:$B$34))</f>
        <v/>
      </c>
      <c r="AD25" s="39">
        <f>+IF(OR(C25="",O25=""),0,VLOOKUP(O25,'EVALUACIÓN DE RIESGO'!$C$22:$D$26,2,FALSE))</f>
        <v>0</v>
      </c>
      <c r="AE25" s="39">
        <f>+IF(OR(C25="",Q25=""),0,(VLOOKUP(Q25,'EVALUACIÓN DE RIESGO'!$B$5:$G$9,6,FALSE)))</f>
        <v>0</v>
      </c>
      <c r="AF25" s="39">
        <f t="shared" si="1"/>
        <v>0</v>
      </c>
      <c r="AG25" s="39" t="str">
        <f>IF(AF25=0,"",LOOKUP(AF25,'EVALUACIÓN DE RIESGO'!$C$30:$C$34,'EVALUACIÓN DE RIESGO'!$B$30:$B$34))</f>
        <v/>
      </c>
    </row>
    <row r="26" spans="1:33" ht="63.75" x14ac:dyDescent="0.25">
      <c r="B26" s="37">
        <f t="shared" si="5"/>
        <v>7</v>
      </c>
      <c r="C26" s="38"/>
      <c r="D26" s="38" t="s">
        <v>359</v>
      </c>
      <c r="E26" s="37"/>
      <c r="F26" s="37"/>
      <c r="G26" s="37"/>
      <c r="H26" s="37"/>
      <c r="I26" s="138" t="str">
        <f>+IF(C26="","",IF(Z26=0,"Faltan Datos",IF(Z26="VALORES NO VÁLIDOS","VALORES NO VÁLIDOS",INDEX('EVALUACIÓN DE RIESGO'!$B$5:$B$9,MATCH('ANÁLISIS DE RIESGO'!Z26,'EVALUACIÓN DE RIESGO'!$G$5:$G$9,0),1))))</f>
        <v/>
      </c>
      <c r="J26" s="37"/>
      <c r="K26" s="37"/>
      <c r="L26" s="138" t="str">
        <f t="shared" si="2"/>
        <v/>
      </c>
      <c r="M26" s="220"/>
      <c r="N26" s="220"/>
      <c r="O26" s="37"/>
      <c r="P26" s="37"/>
      <c r="Q26" s="37"/>
      <c r="R26" s="27" t="str">
        <f t="shared" si="3"/>
        <v/>
      </c>
      <c r="V26" s="39" t="str">
        <f>+IF(OR(C26="",E26=""),"",VLOOKUP(E26,'EVALUACIÓN DE RIESGO'!$C$4:$G$9,5,FALSE))</f>
        <v/>
      </c>
      <c r="W26" s="39" t="str">
        <f>+IF(OR(C26="",F26=""),"",INDEX('EVALUACIÓN DE RIESGO'!$G$5:$G$9,MATCH('ANÁLISIS DE RIESGO'!F26,Calidad,0),1))</f>
        <v/>
      </c>
      <c r="X26" s="39" t="str">
        <f>+IF(OR(C26="",G26=""),"",INDEX('EVALUACIÓN DE RIESGO'!$G$5:$G$9,MATCH('ANÁLISIS DE RIESGO'!G26,MedioAmbiente2,0),1))</f>
        <v/>
      </c>
      <c r="Y26" s="39" t="str">
        <f>+IF(OR(C26="",H26=""),"",INDEX('EVALUACIÓN DE RIESGO'!$G$5:$G$9,MATCH('ANÁLISIS DE RIESGO'!H26,Salud,0),1))</f>
        <v/>
      </c>
      <c r="Z26" s="39">
        <f t="shared" si="4"/>
        <v>0</v>
      </c>
      <c r="AA26" s="39">
        <f>+IF(OR(C26="",K26=""),0,VLOOKUP(K26,'EVALUACIÓN DE RIESGO'!$C$22:$D$26,2,FALSE))</f>
        <v>0</v>
      </c>
      <c r="AB26" s="39">
        <f t="shared" si="0"/>
        <v>0</v>
      </c>
      <c r="AC26" s="39" t="str">
        <f>IF(AB26=0,"",LOOKUP(AB26,'EVALUACIÓN DE RIESGO'!$C$30:$C$34,'EVALUACIÓN DE RIESGO'!$B$30:$B$34))</f>
        <v/>
      </c>
      <c r="AD26" s="39">
        <f>+IF(OR(C26="",O26=""),0,VLOOKUP(O26,'EVALUACIÓN DE RIESGO'!$C$22:$D$26,2,FALSE))</f>
        <v>0</v>
      </c>
      <c r="AE26" s="39">
        <f>+IF(OR(C26="",Q26=""),0,(VLOOKUP(Q26,'EVALUACIÓN DE RIESGO'!$B$5:$G$9,6,FALSE)))</f>
        <v>0</v>
      </c>
      <c r="AF26" s="39">
        <f t="shared" si="1"/>
        <v>0</v>
      </c>
      <c r="AG26" s="39" t="str">
        <f>IF(AF26=0,"",LOOKUP(AF26,'EVALUACIÓN DE RIESGO'!$C$30:$C$34,'EVALUACIÓN DE RIESGO'!$B$30:$B$34))</f>
        <v/>
      </c>
    </row>
    <row r="27" spans="1:33" ht="63.75" x14ac:dyDescent="0.25">
      <c r="B27" s="37">
        <f t="shared" si="5"/>
        <v>8</v>
      </c>
      <c r="C27" s="38"/>
      <c r="D27" s="38" t="s">
        <v>359</v>
      </c>
      <c r="E27" s="37"/>
      <c r="F27" s="37"/>
      <c r="G27" s="37"/>
      <c r="H27" s="37"/>
      <c r="I27" s="138" t="str">
        <f>+IF(C27="","",IF(Z27=0,"Faltan Datos",IF(Z27="VALORES NO VÁLIDOS","VALORES NO VÁLIDOS",INDEX('EVALUACIÓN DE RIESGO'!$B$5:$B$9,MATCH('ANÁLISIS DE RIESGO'!Z27,'EVALUACIÓN DE RIESGO'!$G$5:$G$9,0),1))))</f>
        <v/>
      </c>
      <c r="J27" s="37"/>
      <c r="K27" s="37"/>
      <c r="L27" s="138" t="str">
        <f t="shared" si="2"/>
        <v/>
      </c>
      <c r="M27" s="220"/>
      <c r="N27" s="220"/>
      <c r="O27" s="37"/>
      <c r="P27" s="37"/>
      <c r="Q27" s="37"/>
      <c r="R27" s="27" t="str">
        <f t="shared" si="3"/>
        <v/>
      </c>
      <c r="V27" s="39" t="str">
        <f>+IF(OR(C27="",E27=""),"",VLOOKUP(E27,'EVALUACIÓN DE RIESGO'!$C$4:$G$9,5,FALSE))</f>
        <v/>
      </c>
      <c r="W27" s="39" t="str">
        <f>+IF(OR(C27="",F27=""),"",INDEX('EVALUACIÓN DE RIESGO'!$G$5:$G$9,MATCH('ANÁLISIS DE RIESGO'!F27,Calidad,0),1))</f>
        <v/>
      </c>
      <c r="X27" s="39" t="str">
        <f>+IF(OR(C27="",G27=""),"",INDEX('EVALUACIÓN DE RIESGO'!$G$5:$G$9,MATCH('ANÁLISIS DE RIESGO'!G27,MedioAmbiente2,0),1))</f>
        <v/>
      </c>
      <c r="Y27" s="39" t="str">
        <f>+IF(OR(C27="",H27=""),"",INDEX('EVALUACIÓN DE RIESGO'!$G$5:$G$9,MATCH('ANÁLISIS DE RIESGO'!H27,Salud,0),1))</f>
        <v/>
      </c>
      <c r="Z27" s="39">
        <f t="shared" si="4"/>
        <v>0</v>
      </c>
      <c r="AA27" s="39">
        <f>+IF(OR(C27="",K27=""),0,VLOOKUP(K27,'EVALUACIÓN DE RIESGO'!$C$22:$D$26,2,FALSE))</f>
        <v>0</v>
      </c>
      <c r="AB27" s="39">
        <f t="shared" si="0"/>
        <v>0</v>
      </c>
      <c r="AC27" s="39" t="str">
        <f>IF(AB27=0,"",LOOKUP(AB27,'EVALUACIÓN DE RIESGO'!$C$30:$C$34,'EVALUACIÓN DE RIESGO'!$B$30:$B$34))</f>
        <v/>
      </c>
      <c r="AD27" s="39">
        <f>+IF(OR(C27="",O27=""),0,VLOOKUP(O27,'EVALUACIÓN DE RIESGO'!$C$22:$D$26,2,FALSE))</f>
        <v>0</v>
      </c>
      <c r="AE27" s="39">
        <f>+IF(OR(C27="",Q27=""),0,(VLOOKUP(Q27,'EVALUACIÓN DE RIESGO'!$B$5:$G$9,6,FALSE)))</f>
        <v>0</v>
      </c>
      <c r="AF27" s="39">
        <f t="shared" si="1"/>
        <v>0</v>
      </c>
      <c r="AG27" s="39" t="str">
        <f>IF(AF27=0,"",LOOKUP(AF27,'EVALUACIÓN DE RIESGO'!$C$30:$C$34,'EVALUACIÓN DE RIESGO'!$B$30:$B$34))</f>
        <v/>
      </c>
    </row>
    <row r="28" spans="1:33" ht="63.75" x14ac:dyDescent="0.25">
      <c r="B28" s="37">
        <f t="shared" si="5"/>
        <v>9</v>
      </c>
      <c r="C28" s="38"/>
      <c r="D28" s="38" t="s">
        <v>359</v>
      </c>
      <c r="E28" s="37"/>
      <c r="F28" s="37"/>
      <c r="G28" s="37"/>
      <c r="H28" s="37"/>
      <c r="I28" s="138" t="str">
        <f>+IF(C28="","",IF(Z28=0,"Faltan Datos",IF(Z28="VALORES NO VÁLIDOS","VALORES NO VÁLIDOS",INDEX('EVALUACIÓN DE RIESGO'!$B$5:$B$9,MATCH('ANÁLISIS DE RIESGO'!Z28,'EVALUACIÓN DE RIESGO'!$G$5:$G$9,0),1))))</f>
        <v/>
      </c>
      <c r="J28" s="37"/>
      <c r="K28" s="37"/>
      <c r="L28" s="138" t="str">
        <f t="shared" si="2"/>
        <v/>
      </c>
      <c r="M28" s="220"/>
      <c r="N28" s="220"/>
      <c r="O28" s="37"/>
      <c r="P28" s="37"/>
      <c r="Q28" s="37"/>
      <c r="R28" s="27" t="str">
        <f t="shared" si="3"/>
        <v/>
      </c>
      <c r="V28" s="39" t="str">
        <f>+IF(OR(C28="",E28=""),"",VLOOKUP(E28,'EVALUACIÓN DE RIESGO'!$C$4:$G$9,5,FALSE))</f>
        <v/>
      </c>
      <c r="W28" s="39" t="str">
        <f>+IF(OR(C28="",F28=""),"",INDEX('EVALUACIÓN DE RIESGO'!$G$5:$G$9,MATCH('ANÁLISIS DE RIESGO'!F28,Calidad,0),1))</f>
        <v/>
      </c>
      <c r="X28" s="39" t="str">
        <f>+IF(OR(C28="",G28=""),"",INDEX('EVALUACIÓN DE RIESGO'!$G$5:$G$9,MATCH('ANÁLISIS DE RIESGO'!G28,MedioAmbiente2,0),1))</f>
        <v/>
      </c>
      <c r="Y28" s="39" t="str">
        <f>+IF(OR(C28="",H28=""),"",INDEX('EVALUACIÓN DE RIESGO'!$G$5:$G$9,MATCH('ANÁLISIS DE RIESGO'!H28,Salud,0),1))</f>
        <v/>
      </c>
      <c r="Z28" s="39">
        <f t="shared" si="4"/>
        <v>0</v>
      </c>
      <c r="AA28" s="39">
        <f>+IF(OR(C28="",K28=""),0,VLOOKUP(K28,'EVALUACIÓN DE RIESGO'!$C$22:$D$26,2,FALSE))</f>
        <v>0</v>
      </c>
      <c r="AB28" s="39">
        <f t="shared" si="0"/>
        <v>0</v>
      </c>
      <c r="AC28" s="39" t="str">
        <f>IF(AB28=0,"",LOOKUP(AB28,'EVALUACIÓN DE RIESGO'!$C$30:$C$34,'EVALUACIÓN DE RIESGO'!$B$30:$B$34))</f>
        <v/>
      </c>
      <c r="AD28" s="39">
        <f>+IF(OR(C28="",O28=""),0,VLOOKUP(O28,'EVALUACIÓN DE RIESGO'!$C$22:$D$26,2,FALSE))</f>
        <v>0</v>
      </c>
      <c r="AE28" s="39">
        <f>+IF(OR(C28="",Q28=""),0,(VLOOKUP(Q28,'EVALUACIÓN DE RIESGO'!$B$5:$G$9,6,FALSE)))</f>
        <v>0</v>
      </c>
      <c r="AF28" s="39">
        <f t="shared" si="1"/>
        <v>0</v>
      </c>
      <c r="AG28" s="39" t="str">
        <f>IF(AF28=0,"",LOOKUP(AF28,'EVALUACIÓN DE RIESGO'!$C$30:$C$34,'EVALUACIÓN DE RIESGO'!$B$30:$B$34))</f>
        <v/>
      </c>
    </row>
    <row r="29" spans="1:33" ht="63.75" x14ac:dyDescent="0.25">
      <c r="B29" s="134">
        <f t="shared" si="5"/>
        <v>10</v>
      </c>
      <c r="C29" s="135"/>
      <c r="D29" s="38" t="s">
        <v>359</v>
      </c>
      <c r="E29" s="134"/>
      <c r="F29" s="134"/>
      <c r="G29" s="134"/>
      <c r="H29" s="37"/>
      <c r="I29" s="138" t="str">
        <f>+IF(C29="","",IF(Z29=0,"Faltan Datos",IF(Z29="VALORES NO VÁLIDOS","VALORES NO VÁLIDOS",INDEX('EVALUACIÓN DE RIESGO'!$B$5:$B$9,MATCH('ANÁLISIS DE RIESGO'!Z29,'EVALUACIÓN DE RIESGO'!$G$5:$G$9,0),1))))</f>
        <v/>
      </c>
      <c r="J29" s="37"/>
      <c r="K29" s="37"/>
      <c r="L29" s="138" t="str">
        <f t="shared" si="2"/>
        <v/>
      </c>
      <c r="M29" s="220"/>
      <c r="N29" s="220"/>
      <c r="O29" s="37"/>
      <c r="P29" s="37"/>
      <c r="Q29" s="37"/>
      <c r="R29" s="27" t="str">
        <f t="shared" si="3"/>
        <v/>
      </c>
      <c r="V29" s="39" t="str">
        <f>+IF(OR(C29="",E29=""),"",VLOOKUP(E29,'EVALUACIÓN DE RIESGO'!$C$4:$G$9,5,FALSE))</f>
        <v/>
      </c>
      <c r="W29" s="39" t="str">
        <f>+IF(OR(C29="",F29=""),"",INDEX('EVALUACIÓN DE RIESGO'!$G$5:$G$9,MATCH('ANÁLISIS DE RIESGO'!F29,Calidad,0),1))</f>
        <v/>
      </c>
      <c r="X29" s="39" t="str">
        <f>+IF(OR(C29="",G29=""),"",INDEX('EVALUACIÓN DE RIESGO'!$G$5:$G$9,MATCH('ANÁLISIS DE RIESGO'!G29,MedioAmbiente2,0),1))</f>
        <v/>
      </c>
      <c r="Y29" s="39" t="str">
        <f>+IF(OR(C29="",H29=""),"",INDEX('EVALUACIÓN DE RIESGO'!$G$5:$G$9,MATCH('ANÁLISIS DE RIESGO'!H29,Salud,0),1))</f>
        <v/>
      </c>
      <c r="Z29" s="39">
        <f t="shared" si="4"/>
        <v>0</v>
      </c>
      <c r="AA29" s="39">
        <f>+IF(OR(C29="",K29=""),0,VLOOKUP(K29,'EVALUACIÓN DE RIESGO'!$C$22:$D$26,2,FALSE))</f>
        <v>0</v>
      </c>
      <c r="AB29" s="39">
        <f t="shared" si="0"/>
        <v>0</v>
      </c>
      <c r="AC29" s="39" t="str">
        <f>IF(AB29=0,"",LOOKUP(AB29,'EVALUACIÓN DE RIESGO'!$C$30:$C$34,'EVALUACIÓN DE RIESGO'!$B$30:$B$34))</f>
        <v/>
      </c>
      <c r="AD29" s="39">
        <f>+IF(OR(C29="",O29=""),0,VLOOKUP(O29,'EVALUACIÓN DE RIESGO'!$C$22:$D$26,2,FALSE))</f>
        <v>0</v>
      </c>
      <c r="AE29" s="39">
        <f>+IF(OR(C29="",Q29=""),0,(VLOOKUP(Q29,'EVALUACIÓN DE RIESGO'!$B$5:$G$9,6,FALSE)))</f>
        <v>0</v>
      </c>
      <c r="AF29" s="39">
        <f t="shared" si="1"/>
        <v>0</v>
      </c>
      <c r="AG29" s="39" t="str">
        <f>IF(AF29=0,"",LOOKUP(AF29,'EVALUACIÓN DE RIESGO'!$C$30:$C$34,'EVALUACIÓN DE RIESGO'!$B$30:$B$34))</f>
        <v/>
      </c>
    </row>
    <row r="30" spans="1:33" ht="63.75" x14ac:dyDescent="0.25">
      <c r="B30" s="37">
        <f t="shared" si="5"/>
        <v>11</v>
      </c>
      <c r="C30" s="38"/>
      <c r="D30" s="38" t="s">
        <v>359</v>
      </c>
      <c r="E30" s="134"/>
      <c r="F30" s="134"/>
      <c r="G30" s="134"/>
      <c r="H30" s="37"/>
      <c r="I30" s="138" t="str">
        <f>+IF(C30="","",IF(Z30=0,"Faltan Datos",IF(Z30="VALORES NO VÁLIDOS","VALORES NO VÁLIDOS",INDEX('EVALUACIÓN DE RIESGO'!$B$5:$B$9,MATCH('ANÁLISIS DE RIESGO'!Z30,'EVALUACIÓN DE RIESGO'!$G$5:$G$9,0),1))))</f>
        <v/>
      </c>
      <c r="J30" s="37"/>
      <c r="K30" s="37"/>
      <c r="L30" s="138" t="str">
        <f t="shared" ref="L30:L43" si="6">+IF(C30="","",IF(AC30="","Faltan datos",AB30 &amp; " - " &amp;AC30))</f>
        <v/>
      </c>
      <c r="M30" s="220"/>
      <c r="N30" s="220"/>
      <c r="O30" s="37"/>
      <c r="P30" s="37"/>
      <c r="Q30" s="37"/>
      <c r="R30" s="27" t="str">
        <f t="shared" ref="R30:R43" si="7">IF(C30="","",IF(AND(M30="",N30=""),"FALTAN ACCIONES",IF(AG30="","Faltan datos",AF30 &amp; " - " &amp;AG30)))</f>
        <v/>
      </c>
      <c r="V30" s="39" t="str">
        <f>+IF(OR(C30="",E30=""),"",VLOOKUP(E30,'EVALUACIÓN DE RIESGO'!$C$4:$G$9,5,FALSE))</f>
        <v/>
      </c>
      <c r="W30" s="39" t="str">
        <f>+IF(OR(C30="",F30=""),"",INDEX('EVALUACIÓN DE RIESGO'!$G$5:$G$9,MATCH('ANÁLISIS DE RIESGO'!F30,Calidad,0),1))</f>
        <v/>
      </c>
      <c r="X30" s="39" t="str">
        <f>+IF(OR(C30="",G30=""),"",INDEX('EVALUACIÓN DE RIESGO'!$G$5:$G$9,MATCH('ANÁLISIS DE RIESGO'!G30,MedioAmbiente2,0),1))</f>
        <v/>
      </c>
      <c r="Y30" s="39" t="str">
        <f>+IF(OR(C30="",H30=""),"",INDEX('EVALUACIÓN DE RIESGO'!$G$5:$G$9,MATCH('ANÁLISIS DE RIESGO'!H30,Salud,0),1))</f>
        <v/>
      </c>
      <c r="Z30" s="39">
        <f t="shared" si="4"/>
        <v>0</v>
      </c>
      <c r="AA30" s="39">
        <f>+IF(OR(C30="",K30=""),0,VLOOKUP(K30,'EVALUACIÓN DE RIESGO'!$C$22:$D$26,2,FALSE))</f>
        <v>0</v>
      </c>
      <c r="AB30" s="39">
        <f t="shared" si="0"/>
        <v>0</v>
      </c>
      <c r="AC30" s="39" t="str">
        <f>IF(AB30=0,"",LOOKUP(AB30,'EVALUACIÓN DE RIESGO'!$C$30:$C$34,'EVALUACIÓN DE RIESGO'!$B$30:$B$34))</f>
        <v/>
      </c>
      <c r="AD30" s="39">
        <f>+IF(OR(C30="",O30=""),0,VLOOKUP(O30,'EVALUACIÓN DE RIESGO'!$C$22:$D$26,2,FALSE))</f>
        <v>0</v>
      </c>
      <c r="AE30" s="39">
        <f>+IF(OR(C30="",Q30=""),0,(VLOOKUP(Q30,'EVALUACIÓN DE RIESGO'!$B$5:$G$9,6,FALSE)))</f>
        <v>0</v>
      </c>
      <c r="AF30" s="39">
        <f t="shared" si="1"/>
        <v>0</v>
      </c>
      <c r="AG30" s="39" t="str">
        <f>IF(AF30=0,"",LOOKUP(AF30,'EVALUACIÓN DE RIESGO'!$C$30:$C$34,'EVALUACIÓN DE RIESGO'!$B$30:$B$34))</f>
        <v/>
      </c>
    </row>
    <row r="31" spans="1:33" ht="63.75" x14ac:dyDescent="0.25">
      <c r="B31" s="37">
        <f t="shared" si="5"/>
        <v>12</v>
      </c>
      <c r="C31" s="38"/>
      <c r="D31" s="38" t="s">
        <v>359</v>
      </c>
      <c r="E31" s="134"/>
      <c r="F31" s="134"/>
      <c r="G31" s="134"/>
      <c r="H31" s="37"/>
      <c r="I31" s="138" t="str">
        <f>+IF(C31="","",IF(Z31=0,"Faltan Datos",IF(Z31="VALORES NO VÁLIDOS","VALORES NO VÁLIDOS",INDEX('EVALUACIÓN DE RIESGO'!$B$5:$B$9,MATCH('ANÁLISIS DE RIESGO'!Z31,'EVALUACIÓN DE RIESGO'!$G$5:$G$9,0),1))))</f>
        <v/>
      </c>
      <c r="J31" s="37"/>
      <c r="K31" s="37"/>
      <c r="L31" s="138" t="str">
        <f t="shared" si="6"/>
        <v/>
      </c>
      <c r="M31" s="220"/>
      <c r="N31" s="220"/>
      <c r="O31" s="37"/>
      <c r="P31" s="37"/>
      <c r="Q31" s="37"/>
      <c r="R31" s="27" t="str">
        <f t="shared" si="7"/>
        <v/>
      </c>
      <c r="V31" s="39" t="str">
        <f>+IF(OR(C31="",E31=""),"",VLOOKUP(E31,'EVALUACIÓN DE RIESGO'!$C$4:$G$9,5,FALSE))</f>
        <v/>
      </c>
      <c r="W31" s="39" t="str">
        <f>+IF(OR(C31="",F31=""),"",INDEX('EVALUACIÓN DE RIESGO'!$G$5:$G$9,MATCH('ANÁLISIS DE RIESGO'!F31,Calidad,0),1))</f>
        <v/>
      </c>
      <c r="X31" s="39" t="str">
        <f>+IF(OR(C31="",G31=""),"",INDEX('EVALUACIÓN DE RIESGO'!$G$5:$G$9,MATCH('ANÁLISIS DE RIESGO'!G31,MedioAmbiente2,0),1))</f>
        <v/>
      </c>
      <c r="Y31" s="39" t="str">
        <f>+IF(OR(C31="",H31=""),"",INDEX('EVALUACIÓN DE RIESGO'!$G$5:$G$9,MATCH('ANÁLISIS DE RIESGO'!H31,Salud,0),1))</f>
        <v/>
      </c>
      <c r="Z31" s="39">
        <f t="shared" si="4"/>
        <v>0</v>
      </c>
      <c r="AA31" s="39">
        <f>+IF(OR(C31="",K31=""),0,VLOOKUP(K31,'EVALUACIÓN DE RIESGO'!$C$22:$D$26,2,FALSE))</f>
        <v>0</v>
      </c>
      <c r="AB31" s="39">
        <f t="shared" si="0"/>
        <v>0</v>
      </c>
      <c r="AC31" s="39" t="str">
        <f>IF(AB31=0,"",LOOKUP(AB31,'EVALUACIÓN DE RIESGO'!$C$30:$C$34,'EVALUACIÓN DE RIESGO'!$B$30:$B$34))</f>
        <v/>
      </c>
      <c r="AD31" s="39">
        <f>+IF(OR(C31="",O31=""),0,VLOOKUP(O31,'EVALUACIÓN DE RIESGO'!$C$22:$D$26,2,FALSE))</f>
        <v>0</v>
      </c>
      <c r="AE31" s="39">
        <f>+IF(OR(C31="",Q31=""),0,(VLOOKUP(Q31,'EVALUACIÓN DE RIESGO'!$B$5:$G$9,6,FALSE)))</f>
        <v>0</v>
      </c>
      <c r="AF31" s="39">
        <f t="shared" si="1"/>
        <v>0</v>
      </c>
      <c r="AG31" s="39" t="str">
        <f>IF(AF31=0,"",LOOKUP(AF31,'EVALUACIÓN DE RIESGO'!$C$30:$C$34,'EVALUACIÓN DE RIESGO'!$B$30:$B$34))</f>
        <v/>
      </c>
    </row>
    <row r="32" spans="1:33" ht="63.75" x14ac:dyDescent="0.25">
      <c r="B32" s="37">
        <f t="shared" si="5"/>
        <v>13</v>
      </c>
      <c r="C32" s="38"/>
      <c r="D32" s="38" t="s">
        <v>359</v>
      </c>
      <c r="E32" s="134"/>
      <c r="F32" s="134"/>
      <c r="G32" s="134"/>
      <c r="H32" s="37"/>
      <c r="I32" s="138" t="str">
        <f>+IF(C32="","",IF(Z32=0,"Faltan Datos",IF(Z32="VALORES NO VÁLIDOS","VALORES NO VÁLIDOS",INDEX('EVALUACIÓN DE RIESGO'!$B$5:$B$9,MATCH('ANÁLISIS DE RIESGO'!Z32,'EVALUACIÓN DE RIESGO'!$G$5:$G$9,0),1))))</f>
        <v/>
      </c>
      <c r="J32" s="37"/>
      <c r="K32" s="37"/>
      <c r="L32" s="138" t="str">
        <f t="shared" si="6"/>
        <v/>
      </c>
      <c r="M32" s="220"/>
      <c r="N32" s="220"/>
      <c r="O32" s="37"/>
      <c r="P32" s="37"/>
      <c r="Q32" s="37"/>
      <c r="R32" s="27" t="str">
        <f t="shared" si="7"/>
        <v/>
      </c>
      <c r="V32" s="39" t="str">
        <f>+IF(OR(C32="",E32=""),"",VLOOKUP(E32,'EVALUACIÓN DE RIESGO'!$C$4:$G$9,5,FALSE))</f>
        <v/>
      </c>
      <c r="W32" s="39" t="str">
        <f>+IF(OR(C32="",F32=""),"",INDEX('EVALUACIÓN DE RIESGO'!$G$5:$G$9,MATCH('ANÁLISIS DE RIESGO'!F32,Calidad,0),1))</f>
        <v/>
      </c>
      <c r="X32" s="39" t="str">
        <f>+IF(OR(C32="",G32=""),"",INDEX('EVALUACIÓN DE RIESGO'!$G$5:$G$9,MATCH('ANÁLISIS DE RIESGO'!G32,MedioAmbiente2,0),1))</f>
        <v/>
      </c>
      <c r="Y32" s="39" t="str">
        <f>+IF(OR(C32="",H32=""),"",INDEX('EVALUACIÓN DE RIESGO'!$G$5:$G$9,MATCH('ANÁLISIS DE RIESGO'!H32,Salud,0),1))</f>
        <v/>
      </c>
      <c r="Z32" s="39">
        <f t="shared" si="4"/>
        <v>0</v>
      </c>
      <c r="AA32" s="39">
        <f>+IF(OR(C32="",K32=""),0,VLOOKUP(K32,'EVALUACIÓN DE RIESGO'!$C$22:$D$26,2,FALSE))</f>
        <v>0</v>
      </c>
      <c r="AB32" s="39">
        <f t="shared" si="0"/>
        <v>0</v>
      </c>
      <c r="AC32" s="39" t="str">
        <f>IF(AB32=0,"",LOOKUP(AB32,'EVALUACIÓN DE RIESGO'!$C$30:$C$34,'EVALUACIÓN DE RIESGO'!$B$30:$B$34))</f>
        <v/>
      </c>
      <c r="AD32" s="39">
        <f>+IF(OR(C32="",O32=""),0,VLOOKUP(O32,'EVALUACIÓN DE RIESGO'!$C$22:$D$26,2,FALSE))</f>
        <v>0</v>
      </c>
      <c r="AE32" s="39">
        <f>+IF(OR(C32="",Q32=""),0,(VLOOKUP(Q32,'EVALUACIÓN DE RIESGO'!$B$5:$G$9,6,FALSE)))</f>
        <v>0</v>
      </c>
      <c r="AF32" s="39">
        <f t="shared" si="1"/>
        <v>0</v>
      </c>
      <c r="AG32" s="39" t="str">
        <f>IF(AF32=0,"",LOOKUP(AF32,'EVALUACIÓN DE RIESGO'!$C$30:$C$34,'EVALUACIÓN DE RIESGO'!$B$30:$B$34))</f>
        <v/>
      </c>
    </row>
    <row r="33" spans="2:33" ht="63.75" x14ac:dyDescent="0.25">
      <c r="B33" s="37">
        <f t="shared" si="5"/>
        <v>14</v>
      </c>
      <c r="C33" s="38"/>
      <c r="D33" s="38" t="s">
        <v>359</v>
      </c>
      <c r="E33" s="134"/>
      <c r="F33" s="134"/>
      <c r="G33" s="134"/>
      <c r="H33" s="37"/>
      <c r="I33" s="138" t="str">
        <f>+IF(C33="","",IF(Z33=0,"Faltan Datos",IF(Z33="VALORES NO VÁLIDOS","VALORES NO VÁLIDOS",INDEX('EVALUACIÓN DE RIESGO'!$B$5:$B$9,MATCH('ANÁLISIS DE RIESGO'!Z33,'EVALUACIÓN DE RIESGO'!$G$5:$G$9,0),1))))</f>
        <v/>
      </c>
      <c r="J33" s="37"/>
      <c r="K33" s="37"/>
      <c r="L33" s="138" t="str">
        <f t="shared" si="6"/>
        <v/>
      </c>
      <c r="M33" s="220"/>
      <c r="N33" s="220"/>
      <c r="O33" s="37"/>
      <c r="P33" s="37"/>
      <c r="Q33" s="37"/>
      <c r="R33" s="27" t="str">
        <f t="shared" si="7"/>
        <v/>
      </c>
      <c r="V33" s="39" t="str">
        <f>+IF(OR(C33="",E33=""),"",VLOOKUP(E33,'EVALUACIÓN DE RIESGO'!$C$4:$G$9,5,FALSE))</f>
        <v/>
      </c>
      <c r="W33" s="39" t="str">
        <f>+IF(OR(C33="",F33=""),"",INDEX('EVALUACIÓN DE RIESGO'!$G$5:$G$9,MATCH('ANÁLISIS DE RIESGO'!F33,Calidad,0),1))</f>
        <v/>
      </c>
      <c r="X33" s="39" t="str">
        <f>+IF(OR(C33="",G33=""),"",INDEX('EVALUACIÓN DE RIESGO'!$G$5:$G$9,MATCH('ANÁLISIS DE RIESGO'!G33,MedioAmbiente2,0),1))</f>
        <v/>
      </c>
      <c r="Y33" s="39" t="str">
        <f>+IF(OR(C33="",H33=""),"",INDEX('EVALUACIÓN DE RIESGO'!$G$5:$G$9,MATCH('ANÁLISIS DE RIESGO'!H33,Salud,0),1))</f>
        <v/>
      </c>
      <c r="Z33" s="39">
        <f t="shared" si="4"/>
        <v>0</v>
      </c>
      <c r="AA33" s="39">
        <f>+IF(OR(C33="",K33=""),0,VLOOKUP(K33,'EVALUACIÓN DE RIESGO'!$C$22:$D$26,2,FALSE))</f>
        <v>0</v>
      </c>
      <c r="AB33" s="39">
        <f t="shared" si="0"/>
        <v>0</v>
      </c>
      <c r="AC33" s="39" t="str">
        <f>IF(AB33=0,"",LOOKUP(AB33,'EVALUACIÓN DE RIESGO'!$C$30:$C$34,'EVALUACIÓN DE RIESGO'!$B$30:$B$34))</f>
        <v/>
      </c>
      <c r="AD33" s="39">
        <f>+IF(OR(C33="",O33=""),0,VLOOKUP(O33,'EVALUACIÓN DE RIESGO'!$C$22:$D$26,2,FALSE))</f>
        <v>0</v>
      </c>
      <c r="AE33" s="39">
        <f>+IF(OR(C33="",Q33=""),0,(VLOOKUP(Q33,'EVALUACIÓN DE RIESGO'!$B$5:$G$9,6,FALSE)))</f>
        <v>0</v>
      </c>
      <c r="AF33" s="39">
        <f t="shared" si="1"/>
        <v>0</v>
      </c>
      <c r="AG33" s="39" t="str">
        <f>IF(AF33=0,"",LOOKUP(AF33,'EVALUACIÓN DE RIESGO'!$C$30:$C$34,'EVALUACIÓN DE RIESGO'!$B$30:$B$34))</f>
        <v/>
      </c>
    </row>
    <row r="34" spans="2:33" ht="63.75" x14ac:dyDescent="0.25">
      <c r="B34" s="37">
        <f t="shared" si="5"/>
        <v>15</v>
      </c>
      <c r="C34" s="38"/>
      <c r="D34" s="38" t="s">
        <v>359</v>
      </c>
      <c r="E34" s="134"/>
      <c r="F34" s="134"/>
      <c r="G34" s="134"/>
      <c r="H34" s="37"/>
      <c r="I34" s="138" t="str">
        <f>+IF(C34="","",IF(Z34=0,"Faltan Datos",IF(Z34="VALORES NO VÁLIDOS","VALORES NO VÁLIDOS",INDEX('EVALUACIÓN DE RIESGO'!$B$5:$B$9,MATCH('ANÁLISIS DE RIESGO'!Z34,'EVALUACIÓN DE RIESGO'!$G$5:$G$9,0),1))))</f>
        <v/>
      </c>
      <c r="J34" s="37"/>
      <c r="K34" s="37"/>
      <c r="L34" s="138" t="str">
        <f t="shared" si="6"/>
        <v/>
      </c>
      <c r="M34" s="220"/>
      <c r="N34" s="220"/>
      <c r="O34" s="37"/>
      <c r="P34" s="37"/>
      <c r="Q34" s="37"/>
      <c r="R34" s="27" t="str">
        <f t="shared" si="7"/>
        <v/>
      </c>
      <c r="V34" s="39" t="str">
        <f>+IF(OR(C34="",E34=""),"",VLOOKUP(E34,'EVALUACIÓN DE RIESGO'!$C$4:$G$9,5,FALSE))</f>
        <v/>
      </c>
      <c r="W34" s="39" t="str">
        <f>+IF(OR(C34="",F34=""),"",INDEX('EVALUACIÓN DE RIESGO'!$G$5:$G$9,MATCH('ANÁLISIS DE RIESGO'!F34,Calidad,0),1))</f>
        <v/>
      </c>
      <c r="X34" s="39" t="str">
        <f>+IF(OR(C34="",G34=""),"",INDEX('EVALUACIÓN DE RIESGO'!$G$5:$G$9,MATCH('ANÁLISIS DE RIESGO'!G34,MedioAmbiente2,0),1))</f>
        <v/>
      </c>
      <c r="Y34" s="39" t="str">
        <f>+IF(OR(C34="",H34=""),"",INDEX('EVALUACIÓN DE RIESGO'!$G$5:$G$9,MATCH('ANÁLISIS DE RIESGO'!H34,Salud,0),1))</f>
        <v/>
      </c>
      <c r="Z34" s="39">
        <f t="shared" si="4"/>
        <v>0</v>
      </c>
      <c r="AA34" s="39">
        <f>+IF(OR(C34="",K34=""),0,VLOOKUP(K34,'EVALUACIÓN DE RIESGO'!$C$22:$D$26,2,FALSE))</f>
        <v>0</v>
      </c>
      <c r="AB34" s="39">
        <f t="shared" si="0"/>
        <v>0</v>
      </c>
      <c r="AC34" s="39" t="str">
        <f>IF(AB34=0,"",LOOKUP(AB34,'EVALUACIÓN DE RIESGO'!$C$30:$C$34,'EVALUACIÓN DE RIESGO'!$B$30:$B$34))</f>
        <v/>
      </c>
      <c r="AD34" s="39">
        <f>+IF(OR(C34="",O34=""),0,VLOOKUP(O34,'EVALUACIÓN DE RIESGO'!$C$22:$D$26,2,FALSE))</f>
        <v>0</v>
      </c>
      <c r="AE34" s="39">
        <f>+IF(OR(C34="",Q34=""),0,(VLOOKUP(Q34,'EVALUACIÓN DE RIESGO'!$B$5:$G$9,6,FALSE)))</f>
        <v>0</v>
      </c>
      <c r="AF34" s="39">
        <f t="shared" si="1"/>
        <v>0</v>
      </c>
      <c r="AG34" s="39" t="str">
        <f>IF(AF34=0,"",LOOKUP(AF34,'EVALUACIÓN DE RIESGO'!$C$30:$C$34,'EVALUACIÓN DE RIESGO'!$B$30:$B$34))</f>
        <v/>
      </c>
    </row>
    <row r="35" spans="2:33" ht="63.75" x14ac:dyDescent="0.25">
      <c r="B35" s="37">
        <f t="shared" si="5"/>
        <v>16</v>
      </c>
      <c r="C35" s="38"/>
      <c r="D35" s="38" t="s">
        <v>359</v>
      </c>
      <c r="E35" s="134"/>
      <c r="F35" s="134"/>
      <c r="G35" s="134"/>
      <c r="H35" s="37"/>
      <c r="I35" s="138" t="str">
        <f>+IF(C35="","",IF(Z35=0,"Faltan Datos",IF(Z35="VALORES NO VÁLIDOS","VALORES NO VÁLIDOS",INDEX('EVALUACIÓN DE RIESGO'!$B$5:$B$9,MATCH('ANÁLISIS DE RIESGO'!Z35,'EVALUACIÓN DE RIESGO'!$G$5:$G$9,0),1))))</f>
        <v/>
      </c>
      <c r="J35" s="37"/>
      <c r="K35" s="37"/>
      <c r="L35" s="138" t="str">
        <f t="shared" si="6"/>
        <v/>
      </c>
      <c r="M35" s="220"/>
      <c r="N35" s="220"/>
      <c r="O35" s="37"/>
      <c r="P35" s="37"/>
      <c r="Q35" s="37"/>
      <c r="R35" s="27" t="str">
        <f t="shared" si="7"/>
        <v/>
      </c>
      <c r="V35" s="39" t="str">
        <f>+IF(OR(C35="",E35=""),"",VLOOKUP(E35,'EVALUACIÓN DE RIESGO'!$C$4:$G$9,5,FALSE))</f>
        <v/>
      </c>
      <c r="W35" s="39" t="str">
        <f>+IF(OR(C35="",F35=""),"",INDEX('EVALUACIÓN DE RIESGO'!$G$5:$G$9,MATCH('ANÁLISIS DE RIESGO'!F35,Calidad,0),1))</f>
        <v/>
      </c>
      <c r="X35" s="39" t="str">
        <f>+IF(OR(C35="",G35=""),"",INDEX('EVALUACIÓN DE RIESGO'!$G$5:$G$9,MATCH('ANÁLISIS DE RIESGO'!G35,MedioAmbiente2,0),1))</f>
        <v/>
      </c>
      <c r="Y35" s="39" t="str">
        <f>+IF(OR(C35="",H35=""),"",INDEX('EVALUACIÓN DE RIESGO'!$G$5:$G$9,MATCH('ANÁLISIS DE RIESGO'!H35,Salud,0),1))</f>
        <v/>
      </c>
      <c r="Z35" s="39">
        <f t="shared" si="4"/>
        <v>0</v>
      </c>
      <c r="AA35" s="39">
        <f>+IF(OR(C35="",K35=""),0,VLOOKUP(K35,'EVALUACIÓN DE RIESGO'!$C$22:$D$26,2,FALSE))</f>
        <v>0</v>
      </c>
      <c r="AB35" s="39">
        <f t="shared" si="0"/>
        <v>0</v>
      </c>
      <c r="AC35" s="39" t="str">
        <f>IF(AB35=0,"",LOOKUP(AB35,'EVALUACIÓN DE RIESGO'!$C$30:$C$34,'EVALUACIÓN DE RIESGO'!$B$30:$B$34))</f>
        <v/>
      </c>
      <c r="AD35" s="39">
        <f>+IF(OR(C35="",O35=""),0,VLOOKUP(O35,'EVALUACIÓN DE RIESGO'!$C$22:$D$26,2,FALSE))</f>
        <v>0</v>
      </c>
      <c r="AE35" s="39">
        <f>+IF(OR(C35="",Q35=""),0,(VLOOKUP(Q35,'EVALUACIÓN DE RIESGO'!$B$5:$G$9,6,FALSE)))</f>
        <v>0</v>
      </c>
      <c r="AF35" s="39">
        <f t="shared" si="1"/>
        <v>0</v>
      </c>
      <c r="AG35" s="39" t="str">
        <f>IF(AF35=0,"",LOOKUP(AF35,'EVALUACIÓN DE RIESGO'!$C$30:$C$34,'EVALUACIÓN DE RIESGO'!$B$30:$B$34))</f>
        <v/>
      </c>
    </row>
    <row r="36" spans="2:33" ht="63.75" x14ac:dyDescent="0.25">
      <c r="B36" s="37">
        <f t="shared" si="5"/>
        <v>17</v>
      </c>
      <c r="C36" s="38"/>
      <c r="D36" s="38" t="s">
        <v>359</v>
      </c>
      <c r="E36" s="134"/>
      <c r="F36" s="134"/>
      <c r="G36" s="134"/>
      <c r="H36" s="37"/>
      <c r="I36" s="138" t="str">
        <f>+IF(C36="","",IF(Z36=0,"Faltan Datos",IF(Z36="VALORES NO VÁLIDOS","VALORES NO VÁLIDOS",INDEX('EVALUACIÓN DE RIESGO'!$B$5:$B$9,MATCH('ANÁLISIS DE RIESGO'!Z36,'EVALUACIÓN DE RIESGO'!$G$5:$G$9,0),1))))</f>
        <v/>
      </c>
      <c r="J36" s="37"/>
      <c r="K36" s="37"/>
      <c r="L36" s="138" t="str">
        <f t="shared" si="6"/>
        <v/>
      </c>
      <c r="M36" s="220"/>
      <c r="N36" s="220"/>
      <c r="O36" s="37"/>
      <c r="P36" s="37"/>
      <c r="Q36" s="37"/>
      <c r="R36" s="27" t="str">
        <f t="shared" si="7"/>
        <v/>
      </c>
      <c r="V36" s="39" t="str">
        <f>+IF(OR(C36="",E36=""),"",VLOOKUP(E36,'EVALUACIÓN DE RIESGO'!$C$4:$G$9,5,FALSE))</f>
        <v/>
      </c>
      <c r="W36" s="39" t="str">
        <f>+IF(OR(C36="",F36=""),"",INDEX('EVALUACIÓN DE RIESGO'!$G$5:$G$9,MATCH('ANÁLISIS DE RIESGO'!F36,Calidad,0),1))</f>
        <v/>
      </c>
      <c r="X36" s="39" t="str">
        <f>+IF(OR(C36="",G36=""),"",INDEX('EVALUACIÓN DE RIESGO'!$G$5:$G$9,MATCH('ANÁLISIS DE RIESGO'!G36,MedioAmbiente2,0),1))</f>
        <v/>
      </c>
      <c r="Y36" s="39" t="str">
        <f>+IF(OR(C36="",H36=""),"",INDEX('EVALUACIÓN DE RIESGO'!$G$5:$G$9,MATCH('ANÁLISIS DE RIESGO'!H36,Salud,0),1))</f>
        <v/>
      </c>
      <c r="Z36" s="39">
        <f t="shared" si="4"/>
        <v>0</v>
      </c>
      <c r="AA36" s="39">
        <f>+IF(OR(C36="",K36=""),0,VLOOKUP(K36,'EVALUACIÓN DE RIESGO'!$C$22:$D$26,2,FALSE))</f>
        <v>0</v>
      </c>
      <c r="AB36" s="39">
        <f t="shared" si="0"/>
        <v>0</v>
      </c>
      <c r="AC36" s="39" t="str">
        <f>IF(AB36=0,"",LOOKUP(AB36,'EVALUACIÓN DE RIESGO'!$C$30:$C$34,'EVALUACIÓN DE RIESGO'!$B$30:$B$34))</f>
        <v/>
      </c>
      <c r="AD36" s="39">
        <f>+IF(OR(C36="",O36=""),0,VLOOKUP(O36,'EVALUACIÓN DE RIESGO'!$C$22:$D$26,2,FALSE))</f>
        <v>0</v>
      </c>
      <c r="AE36" s="39">
        <f>+IF(OR(C36="",Q36=""),0,(VLOOKUP(Q36,'EVALUACIÓN DE RIESGO'!$B$5:$G$9,6,FALSE)))</f>
        <v>0</v>
      </c>
      <c r="AF36" s="39">
        <f t="shared" si="1"/>
        <v>0</v>
      </c>
      <c r="AG36" s="39" t="str">
        <f>IF(AF36=0,"",LOOKUP(AF36,'EVALUACIÓN DE RIESGO'!$C$30:$C$34,'EVALUACIÓN DE RIESGO'!$B$30:$B$34))</f>
        <v/>
      </c>
    </row>
    <row r="37" spans="2:33" ht="63.75" x14ac:dyDescent="0.25">
      <c r="B37" s="37">
        <f t="shared" si="5"/>
        <v>18</v>
      </c>
      <c r="C37" s="38"/>
      <c r="D37" s="38" t="s">
        <v>359</v>
      </c>
      <c r="E37" s="134"/>
      <c r="F37" s="134"/>
      <c r="G37" s="134"/>
      <c r="H37" s="37"/>
      <c r="I37" s="138" t="str">
        <f>+IF(C37="","",IF(Z37=0,"Faltan Datos",IF(Z37="VALORES NO VÁLIDOS","VALORES NO VÁLIDOS",INDEX('EVALUACIÓN DE RIESGO'!$B$5:$B$9,MATCH('ANÁLISIS DE RIESGO'!Z37,'EVALUACIÓN DE RIESGO'!$G$5:$G$9,0),1))))</f>
        <v/>
      </c>
      <c r="J37" s="37"/>
      <c r="K37" s="37"/>
      <c r="L37" s="138" t="str">
        <f t="shared" si="6"/>
        <v/>
      </c>
      <c r="M37" s="220"/>
      <c r="N37" s="220"/>
      <c r="O37" s="37"/>
      <c r="P37" s="37"/>
      <c r="Q37" s="37"/>
      <c r="R37" s="27" t="str">
        <f t="shared" si="7"/>
        <v/>
      </c>
      <c r="V37" s="39" t="str">
        <f>+IF(OR(C37="",E37=""),"",VLOOKUP(E37,'EVALUACIÓN DE RIESGO'!$C$4:$G$9,5,FALSE))</f>
        <v/>
      </c>
      <c r="W37" s="39" t="str">
        <f>+IF(OR(C37="",F37=""),"",INDEX('EVALUACIÓN DE RIESGO'!$G$5:$G$9,MATCH('ANÁLISIS DE RIESGO'!F37,Calidad,0),1))</f>
        <v/>
      </c>
      <c r="X37" s="39" t="str">
        <f>+IF(OR(C37="",G37=""),"",INDEX('EVALUACIÓN DE RIESGO'!$G$5:$G$9,MATCH('ANÁLISIS DE RIESGO'!G37,MedioAmbiente2,0),1))</f>
        <v/>
      </c>
      <c r="Y37" s="39" t="str">
        <f>+IF(OR(C37="",H37=""),"",INDEX('EVALUACIÓN DE RIESGO'!$G$5:$G$9,MATCH('ANÁLISIS DE RIESGO'!H37,Salud,0),1))</f>
        <v/>
      </c>
      <c r="Z37" s="39">
        <f t="shared" si="4"/>
        <v>0</v>
      </c>
      <c r="AA37" s="39">
        <f>+IF(OR(C37="",K37=""),0,VLOOKUP(K37,'EVALUACIÓN DE RIESGO'!$C$22:$D$26,2,FALSE))</f>
        <v>0</v>
      </c>
      <c r="AB37" s="39">
        <f t="shared" si="0"/>
        <v>0</v>
      </c>
      <c r="AC37" s="39" t="str">
        <f>IF(AB37=0,"",LOOKUP(AB37,'EVALUACIÓN DE RIESGO'!$C$30:$C$34,'EVALUACIÓN DE RIESGO'!$B$30:$B$34))</f>
        <v/>
      </c>
      <c r="AD37" s="39">
        <f>+IF(OR(C37="",O37=""),0,VLOOKUP(O37,'EVALUACIÓN DE RIESGO'!$C$22:$D$26,2,FALSE))</f>
        <v>0</v>
      </c>
      <c r="AE37" s="39">
        <f>+IF(OR(C37="",Q37=""),0,(VLOOKUP(Q37,'EVALUACIÓN DE RIESGO'!$B$5:$G$9,6,FALSE)))</f>
        <v>0</v>
      </c>
      <c r="AF37" s="39">
        <f t="shared" si="1"/>
        <v>0</v>
      </c>
      <c r="AG37" s="39" t="str">
        <f>IF(AF37=0,"",LOOKUP(AF37,'EVALUACIÓN DE RIESGO'!$C$30:$C$34,'EVALUACIÓN DE RIESGO'!$B$30:$B$34))</f>
        <v/>
      </c>
    </row>
    <row r="38" spans="2:33" ht="63.75" x14ac:dyDescent="0.25">
      <c r="B38" s="37">
        <f t="shared" si="5"/>
        <v>19</v>
      </c>
      <c r="C38" s="38"/>
      <c r="D38" s="38" t="s">
        <v>359</v>
      </c>
      <c r="E38" s="134"/>
      <c r="F38" s="134"/>
      <c r="G38" s="134"/>
      <c r="H38" s="37"/>
      <c r="I38" s="138" t="str">
        <f>+IF(C38="","",IF(Z38=0,"Faltan Datos",IF(Z38="VALORES NO VÁLIDOS","VALORES NO VÁLIDOS",INDEX('EVALUACIÓN DE RIESGO'!$B$5:$B$9,MATCH('ANÁLISIS DE RIESGO'!Z38,'EVALUACIÓN DE RIESGO'!$G$5:$G$9,0),1))))</f>
        <v/>
      </c>
      <c r="J38" s="37"/>
      <c r="K38" s="37"/>
      <c r="L38" s="138" t="str">
        <f t="shared" si="6"/>
        <v/>
      </c>
      <c r="M38" s="220"/>
      <c r="N38" s="220"/>
      <c r="O38" s="37"/>
      <c r="P38" s="37"/>
      <c r="Q38" s="37"/>
      <c r="R38" s="27" t="str">
        <f t="shared" si="7"/>
        <v/>
      </c>
      <c r="V38" s="39" t="str">
        <f>+IF(OR(C38="",E38=""),"",VLOOKUP(E38,'EVALUACIÓN DE RIESGO'!$C$4:$G$9,5,FALSE))</f>
        <v/>
      </c>
      <c r="W38" s="39" t="str">
        <f>+IF(OR(C38="",F38=""),"",INDEX('EVALUACIÓN DE RIESGO'!$G$5:$G$9,MATCH('ANÁLISIS DE RIESGO'!F38,Calidad,0),1))</f>
        <v/>
      </c>
      <c r="X38" s="39" t="str">
        <f>+IF(OR(C38="",G38=""),"",INDEX('EVALUACIÓN DE RIESGO'!$G$5:$G$9,MATCH('ANÁLISIS DE RIESGO'!G38,MedioAmbiente2,0),1))</f>
        <v/>
      </c>
      <c r="Y38" s="39" t="str">
        <f>+IF(OR(C38="",H38=""),"",INDEX('EVALUACIÓN DE RIESGO'!$G$5:$G$9,MATCH('ANÁLISIS DE RIESGO'!H38,Salud,0),1))</f>
        <v/>
      </c>
      <c r="Z38" s="39">
        <f t="shared" si="4"/>
        <v>0</v>
      </c>
      <c r="AA38" s="39">
        <f>+IF(OR(C38="",K38=""),0,VLOOKUP(K38,'EVALUACIÓN DE RIESGO'!$C$22:$D$26,2,FALSE))</f>
        <v>0</v>
      </c>
      <c r="AB38" s="39">
        <f t="shared" si="0"/>
        <v>0</v>
      </c>
      <c r="AC38" s="39" t="str">
        <f>IF(AB38=0,"",LOOKUP(AB38,'EVALUACIÓN DE RIESGO'!$C$30:$C$34,'EVALUACIÓN DE RIESGO'!$B$30:$B$34))</f>
        <v/>
      </c>
      <c r="AD38" s="39">
        <f>+IF(OR(C38="",O38=""),0,VLOOKUP(O38,'EVALUACIÓN DE RIESGO'!$C$22:$D$26,2,FALSE))</f>
        <v>0</v>
      </c>
      <c r="AE38" s="39">
        <f>+IF(OR(C38="",Q38=""),0,(VLOOKUP(Q38,'EVALUACIÓN DE RIESGO'!$B$5:$G$9,6,FALSE)))</f>
        <v>0</v>
      </c>
      <c r="AF38" s="39">
        <f t="shared" si="1"/>
        <v>0</v>
      </c>
      <c r="AG38" s="39" t="str">
        <f>IF(AF38=0,"",LOOKUP(AF38,'EVALUACIÓN DE RIESGO'!$C$30:$C$34,'EVALUACIÓN DE RIESGO'!$B$30:$B$34))</f>
        <v/>
      </c>
    </row>
    <row r="39" spans="2:33" ht="63.75" x14ac:dyDescent="0.25">
      <c r="B39" s="37">
        <f t="shared" si="5"/>
        <v>20</v>
      </c>
      <c r="C39" s="38"/>
      <c r="D39" s="38" t="s">
        <v>359</v>
      </c>
      <c r="E39" s="134"/>
      <c r="F39" s="134"/>
      <c r="G39" s="134"/>
      <c r="H39" s="37"/>
      <c r="I39" s="138" t="str">
        <f>+IF(C39="","",IF(Z39=0,"Faltan Datos",IF(Z39="VALORES NO VÁLIDOS","VALORES NO VÁLIDOS",INDEX('EVALUACIÓN DE RIESGO'!$B$5:$B$9,MATCH('ANÁLISIS DE RIESGO'!Z39,'EVALUACIÓN DE RIESGO'!$G$5:$G$9,0),1))))</f>
        <v/>
      </c>
      <c r="J39" s="37"/>
      <c r="K39" s="37"/>
      <c r="L39" s="138" t="str">
        <f t="shared" si="6"/>
        <v/>
      </c>
      <c r="M39" s="220"/>
      <c r="N39" s="220"/>
      <c r="O39" s="37"/>
      <c r="P39" s="37"/>
      <c r="Q39" s="37"/>
      <c r="R39" s="27" t="str">
        <f t="shared" si="7"/>
        <v/>
      </c>
      <c r="V39" s="39" t="str">
        <f>+IF(OR(C39="",E39=""),"",VLOOKUP(E39,'EVALUACIÓN DE RIESGO'!$C$4:$G$9,5,FALSE))</f>
        <v/>
      </c>
      <c r="W39" s="39" t="str">
        <f>+IF(OR(C39="",F39=""),"",INDEX('EVALUACIÓN DE RIESGO'!$G$5:$G$9,MATCH('ANÁLISIS DE RIESGO'!F39,Calidad,0),1))</f>
        <v/>
      </c>
      <c r="X39" s="39" t="str">
        <f>+IF(OR(C39="",G39=""),"",INDEX('EVALUACIÓN DE RIESGO'!$G$5:$G$9,MATCH('ANÁLISIS DE RIESGO'!G39,MedioAmbiente2,0),1))</f>
        <v/>
      </c>
      <c r="Y39" s="39" t="str">
        <f>+IF(OR(C39="",H39=""),"",INDEX('EVALUACIÓN DE RIESGO'!$G$5:$G$9,MATCH('ANÁLISIS DE RIESGO'!H39,Salud,0),1))</f>
        <v/>
      </c>
      <c r="Z39" s="39">
        <f t="shared" si="4"/>
        <v>0</v>
      </c>
      <c r="AA39" s="39">
        <f>+IF(OR(C39="",K39=""),0,VLOOKUP(K39,'EVALUACIÓN DE RIESGO'!$C$22:$D$26,2,FALSE))</f>
        <v>0</v>
      </c>
      <c r="AB39" s="39">
        <f t="shared" si="0"/>
        <v>0</v>
      </c>
      <c r="AC39" s="39" t="str">
        <f>IF(AB39=0,"",LOOKUP(AB39,'EVALUACIÓN DE RIESGO'!$C$30:$C$34,'EVALUACIÓN DE RIESGO'!$B$30:$B$34))</f>
        <v/>
      </c>
      <c r="AD39" s="39">
        <f>+IF(OR(C39="",O39=""),0,VLOOKUP(O39,'EVALUACIÓN DE RIESGO'!$C$22:$D$26,2,FALSE))</f>
        <v>0</v>
      </c>
      <c r="AE39" s="39">
        <f>+IF(OR(C39="",Q39=""),0,(VLOOKUP(Q39,'EVALUACIÓN DE RIESGO'!$B$5:$G$9,6,FALSE)))</f>
        <v>0</v>
      </c>
      <c r="AF39" s="39">
        <f t="shared" si="1"/>
        <v>0</v>
      </c>
      <c r="AG39" s="39" t="str">
        <f>IF(AF39=0,"",LOOKUP(AF39,'EVALUACIÓN DE RIESGO'!$C$30:$C$34,'EVALUACIÓN DE RIESGO'!$B$30:$B$34))</f>
        <v/>
      </c>
    </row>
    <row r="40" spans="2:33" ht="63.75" x14ac:dyDescent="0.25">
      <c r="B40" s="37">
        <f t="shared" si="5"/>
        <v>21</v>
      </c>
      <c r="C40" s="38"/>
      <c r="D40" s="38" t="s">
        <v>359</v>
      </c>
      <c r="E40" s="134"/>
      <c r="F40" s="134"/>
      <c r="G40" s="134"/>
      <c r="H40" s="37"/>
      <c r="I40" s="138" t="str">
        <f>+IF(C40="","",IF(Z40=0,"Faltan Datos",IF(Z40="VALORES NO VÁLIDOS","VALORES NO VÁLIDOS",INDEX('EVALUACIÓN DE RIESGO'!$B$5:$B$9,MATCH('ANÁLISIS DE RIESGO'!Z40,'EVALUACIÓN DE RIESGO'!$G$5:$G$9,0),1))))</f>
        <v/>
      </c>
      <c r="J40" s="37"/>
      <c r="K40" s="37"/>
      <c r="L40" s="138" t="str">
        <f t="shared" si="6"/>
        <v/>
      </c>
      <c r="M40" s="220"/>
      <c r="N40" s="220"/>
      <c r="O40" s="37"/>
      <c r="P40" s="37"/>
      <c r="Q40" s="37"/>
      <c r="R40" s="27" t="str">
        <f t="shared" si="7"/>
        <v/>
      </c>
      <c r="V40" s="39" t="str">
        <f>+IF(OR(C40="",E40=""),"",VLOOKUP(E40,'EVALUACIÓN DE RIESGO'!$C$4:$G$9,5,FALSE))</f>
        <v/>
      </c>
      <c r="W40" s="39" t="str">
        <f>+IF(OR(C40="",F40=""),"",INDEX('EVALUACIÓN DE RIESGO'!$G$5:$G$9,MATCH('ANÁLISIS DE RIESGO'!F40,Calidad,0),1))</f>
        <v/>
      </c>
      <c r="X40" s="39" t="str">
        <f>+IF(OR(C40="",G40=""),"",INDEX('EVALUACIÓN DE RIESGO'!$G$5:$G$9,MATCH('ANÁLISIS DE RIESGO'!G40,MedioAmbiente2,0),1))</f>
        <v/>
      </c>
      <c r="Y40" s="39" t="str">
        <f>+IF(OR(C40="",H40=""),"",INDEX('EVALUACIÓN DE RIESGO'!$G$5:$G$9,MATCH('ANÁLISIS DE RIESGO'!H40,Salud,0),1))</f>
        <v/>
      </c>
      <c r="Z40" s="39">
        <f t="shared" si="4"/>
        <v>0</v>
      </c>
      <c r="AA40" s="39">
        <f>+IF(OR(C40="",K40=""),0,VLOOKUP(K40,'EVALUACIÓN DE RIESGO'!$C$22:$D$26,2,FALSE))</f>
        <v>0</v>
      </c>
      <c r="AB40" s="39">
        <f t="shared" si="0"/>
        <v>0</v>
      </c>
      <c r="AC40" s="39" t="str">
        <f>IF(AB40=0,"",LOOKUP(AB40,'EVALUACIÓN DE RIESGO'!$C$30:$C$34,'EVALUACIÓN DE RIESGO'!$B$30:$B$34))</f>
        <v/>
      </c>
      <c r="AD40" s="39">
        <f>+IF(OR(C40="",O40=""),0,VLOOKUP(O40,'EVALUACIÓN DE RIESGO'!$C$22:$D$26,2,FALSE))</f>
        <v>0</v>
      </c>
      <c r="AE40" s="39">
        <f>+IF(OR(C40="",Q40=""),0,(VLOOKUP(Q40,'EVALUACIÓN DE RIESGO'!$B$5:$G$9,6,FALSE)))</f>
        <v>0</v>
      </c>
      <c r="AF40" s="39">
        <f t="shared" si="1"/>
        <v>0</v>
      </c>
      <c r="AG40" s="39" t="str">
        <f>IF(AF40=0,"",LOOKUP(AF40,'EVALUACIÓN DE RIESGO'!$C$30:$C$34,'EVALUACIÓN DE RIESGO'!$B$30:$B$34))</f>
        <v/>
      </c>
    </row>
    <row r="41" spans="2:33" ht="63.75" x14ac:dyDescent="0.25">
      <c r="B41" s="37">
        <f t="shared" si="5"/>
        <v>22</v>
      </c>
      <c r="C41" s="38"/>
      <c r="D41" s="38" t="s">
        <v>359</v>
      </c>
      <c r="E41" s="134"/>
      <c r="F41" s="134"/>
      <c r="G41" s="134"/>
      <c r="H41" s="37"/>
      <c r="I41" s="138" t="str">
        <f>+IF(C41="","",IF(Z41=0,"Faltan Datos",IF(Z41="VALORES NO VÁLIDOS","VALORES NO VÁLIDOS",INDEX('EVALUACIÓN DE RIESGO'!$B$5:$B$9,MATCH('ANÁLISIS DE RIESGO'!Z41,'EVALUACIÓN DE RIESGO'!$G$5:$G$9,0),1))))</f>
        <v/>
      </c>
      <c r="J41" s="37"/>
      <c r="K41" s="37"/>
      <c r="L41" s="138" t="str">
        <f t="shared" si="6"/>
        <v/>
      </c>
      <c r="M41" s="220"/>
      <c r="N41" s="220"/>
      <c r="O41" s="37"/>
      <c r="P41" s="37"/>
      <c r="Q41" s="37"/>
      <c r="R41" s="27" t="str">
        <f t="shared" si="7"/>
        <v/>
      </c>
      <c r="V41" s="39" t="str">
        <f>+IF(OR(C41="",E41=""),"",VLOOKUP(E41,'EVALUACIÓN DE RIESGO'!$C$4:$G$9,5,FALSE))</f>
        <v/>
      </c>
      <c r="W41" s="39" t="str">
        <f>+IF(OR(C41="",F41=""),"",INDEX('EVALUACIÓN DE RIESGO'!$G$5:$G$9,MATCH('ANÁLISIS DE RIESGO'!F41,Calidad,0),1))</f>
        <v/>
      </c>
      <c r="X41" s="39" t="str">
        <f>+IF(OR(C41="",G41=""),"",INDEX('EVALUACIÓN DE RIESGO'!$G$5:$G$9,MATCH('ANÁLISIS DE RIESGO'!G41,MedioAmbiente2,0),1))</f>
        <v/>
      </c>
      <c r="Y41" s="39" t="str">
        <f>+IF(OR(C41="",H41=""),"",INDEX('EVALUACIÓN DE RIESGO'!$G$5:$G$9,MATCH('ANÁLISIS DE RIESGO'!H41,Salud,0),1))</f>
        <v/>
      </c>
      <c r="Z41" s="39">
        <f t="shared" si="4"/>
        <v>0</v>
      </c>
      <c r="AA41" s="39">
        <f>+IF(OR(C41="",K41=""),0,VLOOKUP(K41,'EVALUACIÓN DE RIESGO'!$C$22:$D$26,2,FALSE))</f>
        <v>0</v>
      </c>
      <c r="AB41" s="39">
        <f t="shared" si="0"/>
        <v>0</v>
      </c>
      <c r="AC41" s="39" t="str">
        <f>IF(AB41=0,"",LOOKUP(AB41,'EVALUACIÓN DE RIESGO'!$C$30:$C$34,'EVALUACIÓN DE RIESGO'!$B$30:$B$34))</f>
        <v/>
      </c>
      <c r="AD41" s="39">
        <f>+IF(OR(C41="",O41=""),0,VLOOKUP(O41,'EVALUACIÓN DE RIESGO'!$C$22:$D$26,2,FALSE))</f>
        <v>0</v>
      </c>
      <c r="AE41" s="39">
        <f>+IF(OR(C41="",Q41=""),0,(VLOOKUP(Q41,'EVALUACIÓN DE RIESGO'!$B$5:$G$9,6,FALSE)))</f>
        <v>0</v>
      </c>
      <c r="AF41" s="39">
        <f t="shared" si="1"/>
        <v>0</v>
      </c>
      <c r="AG41" s="39" t="str">
        <f>IF(AF41=0,"",LOOKUP(AF41,'EVALUACIÓN DE RIESGO'!$C$30:$C$34,'EVALUACIÓN DE RIESGO'!$B$30:$B$34))</f>
        <v/>
      </c>
    </row>
    <row r="42" spans="2:33" ht="63.75" x14ac:dyDescent="0.25">
      <c r="B42" s="37">
        <f t="shared" si="5"/>
        <v>23</v>
      </c>
      <c r="C42" s="38"/>
      <c r="D42" s="38" t="s">
        <v>359</v>
      </c>
      <c r="E42" s="134"/>
      <c r="F42" s="134"/>
      <c r="G42" s="134"/>
      <c r="H42" s="37"/>
      <c r="I42" s="138" t="str">
        <f>+IF(C42="","",IF(Z42=0,"Faltan Datos",IF(Z42="VALORES NO VÁLIDOS","VALORES NO VÁLIDOS",INDEX('EVALUACIÓN DE RIESGO'!$B$5:$B$9,MATCH('ANÁLISIS DE RIESGO'!Z42,'EVALUACIÓN DE RIESGO'!$G$5:$G$9,0),1))))</f>
        <v/>
      </c>
      <c r="J42" s="37"/>
      <c r="K42" s="37"/>
      <c r="L42" s="138" t="str">
        <f t="shared" si="6"/>
        <v/>
      </c>
      <c r="M42" s="220"/>
      <c r="N42" s="220"/>
      <c r="O42" s="37"/>
      <c r="P42" s="37"/>
      <c r="Q42" s="37"/>
      <c r="R42" s="27" t="str">
        <f t="shared" si="7"/>
        <v/>
      </c>
      <c r="V42" s="39" t="str">
        <f>+IF(OR(C42="",E42=""),"",VLOOKUP(E42,'EVALUACIÓN DE RIESGO'!$C$4:$G$9,5,FALSE))</f>
        <v/>
      </c>
      <c r="W42" s="39" t="str">
        <f>+IF(OR(C42="",F42=""),"",INDEX('EVALUACIÓN DE RIESGO'!$G$5:$G$9,MATCH('ANÁLISIS DE RIESGO'!F42,Calidad,0),1))</f>
        <v/>
      </c>
      <c r="X42" s="39" t="str">
        <f>+IF(OR(C42="",G42=""),"",INDEX('EVALUACIÓN DE RIESGO'!$G$5:$G$9,MATCH('ANÁLISIS DE RIESGO'!G42,MedioAmbiente2,0),1))</f>
        <v/>
      </c>
      <c r="Y42" s="39" t="str">
        <f>+IF(OR(C42="",H42=""),"",INDEX('EVALUACIÓN DE RIESGO'!$G$5:$G$9,MATCH('ANÁLISIS DE RIESGO'!H42,Salud,0),1))</f>
        <v/>
      </c>
      <c r="Z42" s="39">
        <f t="shared" si="4"/>
        <v>0</v>
      </c>
      <c r="AA42" s="39">
        <f>+IF(OR(C42="",K42=""),0,VLOOKUP(K42,'EVALUACIÓN DE RIESGO'!$C$22:$D$26,2,FALSE))</f>
        <v>0</v>
      </c>
      <c r="AB42" s="39">
        <f t="shared" si="0"/>
        <v>0</v>
      </c>
      <c r="AC42" s="39" t="str">
        <f>IF(AB42=0,"",LOOKUP(AB42,'EVALUACIÓN DE RIESGO'!$C$30:$C$34,'EVALUACIÓN DE RIESGO'!$B$30:$B$34))</f>
        <v/>
      </c>
      <c r="AD42" s="39">
        <f>+IF(OR(C42="",O42=""),0,VLOOKUP(O42,'EVALUACIÓN DE RIESGO'!$C$22:$D$26,2,FALSE))</f>
        <v>0</v>
      </c>
      <c r="AE42" s="39">
        <f>+IF(OR(C42="",Q42=""),0,(VLOOKUP(Q42,'EVALUACIÓN DE RIESGO'!$B$5:$G$9,6,FALSE)))</f>
        <v>0</v>
      </c>
      <c r="AF42" s="39">
        <f t="shared" si="1"/>
        <v>0</v>
      </c>
      <c r="AG42" s="39" t="str">
        <f>IF(AF42=0,"",LOOKUP(AF42,'EVALUACIÓN DE RIESGO'!$C$30:$C$34,'EVALUACIÓN DE RIESGO'!$B$30:$B$34))</f>
        <v/>
      </c>
    </row>
    <row r="43" spans="2:33" ht="63.75" x14ac:dyDescent="0.25">
      <c r="B43" s="37">
        <f t="shared" si="5"/>
        <v>24</v>
      </c>
      <c r="C43" s="38"/>
      <c r="D43" s="38" t="s">
        <v>359</v>
      </c>
      <c r="E43" s="134"/>
      <c r="F43" s="134"/>
      <c r="G43" s="134"/>
      <c r="H43" s="37"/>
      <c r="I43" s="138" t="str">
        <f>+IF(C43="","",IF(Z43=0,"Faltan Datos",IF(Z43="VALORES NO VÁLIDOS","VALORES NO VÁLIDOS",INDEX('EVALUACIÓN DE RIESGO'!$B$5:$B$9,MATCH('ANÁLISIS DE RIESGO'!Z43,'EVALUACIÓN DE RIESGO'!$G$5:$G$9,0),1))))</f>
        <v/>
      </c>
      <c r="J43" s="37"/>
      <c r="K43" s="37"/>
      <c r="L43" s="138" t="str">
        <f t="shared" si="6"/>
        <v/>
      </c>
      <c r="M43" s="220"/>
      <c r="N43" s="220"/>
      <c r="O43" s="37"/>
      <c r="P43" s="37"/>
      <c r="Q43" s="37"/>
      <c r="R43" s="27" t="str">
        <f t="shared" si="7"/>
        <v/>
      </c>
      <c r="V43" s="39" t="str">
        <f>+IF(OR(C43="",E43=""),"",VLOOKUP(E43,'EVALUACIÓN DE RIESGO'!$C$4:$G$9,5,FALSE))</f>
        <v/>
      </c>
      <c r="W43" s="39" t="str">
        <f>+IF(OR(C43="",F43=""),"",INDEX('EVALUACIÓN DE RIESGO'!$G$5:$G$9,MATCH('ANÁLISIS DE RIESGO'!F43,Calidad,0),1))</f>
        <v/>
      </c>
      <c r="X43" s="39" t="str">
        <f>+IF(OR(C43="",G43=""),"",INDEX('EVALUACIÓN DE RIESGO'!$G$5:$G$9,MATCH('ANÁLISIS DE RIESGO'!G43,MedioAmbiente2,0),1))</f>
        <v/>
      </c>
      <c r="Y43" s="39" t="str">
        <f>+IF(OR(C43="",H43=""),"",INDEX('EVALUACIÓN DE RIESGO'!$G$5:$G$9,MATCH('ANÁLISIS DE RIESGO'!H43,Salud,0),1))</f>
        <v/>
      </c>
      <c r="Z43" s="39">
        <f t="shared" si="4"/>
        <v>0</v>
      </c>
      <c r="AA43" s="39">
        <f>+IF(OR(C43="",K43=""),0,VLOOKUP(K43,'EVALUACIÓN DE RIESGO'!$C$22:$D$26,2,FALSE))</f>
        <v>0</v>
      </c>
      <c r="AB43" s="39">
        <f t="shared" si="0"/>
        <v>0</v>
      </c>
      <c r="AC43" s="39" t="str">
        <f>IF(AB43=0,"",LOOKUP(AB43,'EVALUACIÓN DE RIESGO'!$C$30:$C$34,'EVALUACIÓN DE RIESGO'!$B$30:$B$34))</f>
        <v/>
      </c>
      <c r="AD43" s="39">
        <f>+IF(OR(C43="",O43=""),0,VLOOKUP(O43,'EVALUACIÓN DE RIESGO'!$C$22:$D$26,2,FALSE))</f>
        <v>0</v>
      </c>
      <c r="AE43" s="39">
        <f>+IF(OR(C43="",Q43=""),0,(VLOOKUP(Q43,'EVALUACIÓN DE RIESGO'!$B$5:$G$9,6,FALSE)))</f>
        <v>0</v>
      </c>
      <c r="AF43" s="39">
        <f t="shared" si="1"/>
        <v>0</v>
      </c>
      <c r="AG43" s="39" t="str">
        <f>IF(AF43=0,"",LOOKUP(AF43,'EVALUACIÓN DE RIESGO'!$C$30:$C$34,'EVALUACIÓN DE RIESGO'!$B$30:$B$34))</f>
        <v/>
      </c>
    </row>
    <row r="44" spans="2:33" ht="25.5" x14ac:dyDescent="0.25">
      <c r="C44" s="41"/>
      <c r="D44" s="41"/>
      <c r="E44" s="42"/>
      <c r="F44" s="42"/>
      <c r="G44" s="42"/>
      <c r="H44" s="42"/>
      <c r="J44" s="44"/>
      <c r="K44" s="42"/>
      <c r="L44" s="45" t="str">
        <f>+IF(C44="","",IF(AC44="","Faltan datos",AB44 &amp; " - " &amp;AC44))</f>
        <v/>
      </c>
      <c r="M44" s="46"/>
      <c r="N44" s="46"/>
      <c r="O44" s="42"/>
      <c r="P44" s="37" t="s">
        <v>40</v>
      </c>
      <c r="Q44" s="42"/>
      <c r="R44" s="45" t="str">
        <f t="shared" ref="R44:R83" si="8">IF(C44="","",IF(AG44="","Faltan datos",AF44 &amp; " - " &amp;AG44))</f>
        <v/>
      </c>
      <c r="V44" s="39" t="str">
        <f>+IF(OR(C44="",E44=""),"",VLOOKUP(E44,'EVALUACIÓN DE RIESGO'!$C$4:$G$9,5,FALSE))</f>
        <v/>
      </c>
      <c r="W44" s="39" t="str">
        <f>+IF(OR(C44="",F44=""),"",INDEX('EVALUACIÓN DE RIESGO'!$G$5:$G$9,MATCH('ANÁLISIS DE RIESGO'!F44,Calidad,0),1))</f>
        <v/>
      </c>
      <c r="X44" s="39" t="str">
        <f>+IF(OR(C44="",G44=""),"",INDEX('EVALUACIÓN DE RIESGO'!$G$5:$G$9,MATCH('ANÁLISIS DE RIESGO'!G44,MedioAmbiente2,0),1))</f>
        <v/>
      </c>
      <c r="Y44" s="39" t="str">
        <f>+IF(OR(C44="",H44=""),"",INDEX('EVALUACIÓN DE RIESGO'!$G$5:$G$9,MATCH('ANÁLISIS DE RIESGO'!H44,Salud,0),1))</f>
        <v/>
      </c>
      <c r="Z44" s="39">
        <f t="shared" si="4"/>
        <v>0</v>
      </c>
      <c r="AA44" s="39">
        <f>+IF(OR(C44="",K44=""),0,VLOOKUP(K44,'EVALUACIÓN DE RIESGO'!$C$22:$D$26,2,FALSE))</f>
        <v>0</v>
      </c>
      <c r="AB44" s="39">
        <f t="shared" si="0"/>
        <v>0</v>
      </c>
      <c r="AC44" s="39" t="str">
        <f>IF(AB44=0,"",LOOKUP(AB44,'EVALUACIÓN DE RIESGO'!$C$30:$C$34,'EVALUACIÓN DE RIESGO'!$B$30:$B$34))</f>
        <v/>
      </c>
      <c r="AD44" s="39">
        <f>+IF(OR(C44="",O44=""),0,VLOOKUP(O44,'EVALUACIÓN DE RIESGO'!$C$22:$D$26,2,FALSE))</f>
        <v>0</v>
      </c>
      <c r="AE44" s="39">
        <f>+IF(OR(C44="",Q44=""),0,(VLOOKUP(Q44,'EVALUACIÓN DE RIESGO'!$B$5:$G$9,6,FALSE)))</f>
        <v>0</v>
      </c>
      <c r="AF44" s="39">
        <f t="shared" si="1"/>
        <v>0</v>
      </c>
      <c r="AG44" s="39" t="str">
        <f>IF(AF44=0,"",LOOKUP(AF44,'EVALUACIÓN DE RIESGO'!$C$30:$C$34,'EVALUACIÓN DE RIESGO'!$B$30:$B$34))</f>
        <v/>
      </c>
    </row>
    <row r="45" spans="2:33" x14ac:dyDescent="0.25">
      <c r="C45" s="41"/>
      <c r="D45" s="41"/>
      <c r="E45" s="42"/>
      <c r="F45" s="42"/>
      <c r="G45" s="42"/>
      <c r="H45" s="42"/>
      <c r="J45" s="42"/>
      <c r="K45" s="42"/>
      <c r="L45" s="45" t="str">
        <f>+IF(C45="","",IF(AC45="","Faltan datos",AB45 &amp; " - " &amp;AC45))</f>
        <v/>
      </c>
      <c r="M45" s="47"/>
      <c r="N45" s="47"/>
      <c r="O45" s="42"/>
      <c r="P45" s="42"/>
      <c r="Q45" s="42"/>
      <c r="R45" s="45" t="str">
        <f t="shared" si="8"/>
        <v/>
      </c>
      <c r="V45" s="39" t="str">
        <f>+IF(OR(C45="",E45=""),"",VLOOKUP(E45,'EVALUACIÓN DE RIESGO'!$C$4:$G$9,5,FALSE))</f>
        <v/>
      </c>
      <c r="W45" s="39" t="str">
        <f>+IF(OR(C45="",F45=""),"",INDEX('EVALUACIÓN DE RIESGO'!$G$5:$G$9,MATCH('ANÁLISIS DE RIESGO'!F45,Calidad,0),1))</f>
        <v/>
      </c>
      <c r="X45" s="39" t="str">
        <f>+IF(OR(C45="",G45=""),"",INDEX('EVALUACIÓN DE RIESGO'!$G$5:$G$9,MATCH('ANÁLISIS DE RIESGO'!G45,MedioAmbiente2,0),1))</f>
        <v/>
      </c>
      <c r="Y45" s="39" t="str">
        <f>+IF(OR(C45="",H45=""),"",INDEX('EVALUACIÓN DE RIESGO'!$G$5:$G$9,MATCH('ANÁLISIS DE RIESGO'!H45,Salud,0),1))</f>
        <v/>
      </c>
      <c r="Z45" s="39">
        <f t="shared" si="4"/>
        <v>0</v>
      </c>
      <c r="AA45" s="39">
        <f>+IF(OR(C45="",K45=""),0,VLOOKUP(K45,'EVALUACIÓN DE RIESGO'!$C$22:$D$26,2,FALSE))</f>
        <v>0</v>
      </c>
      <c r="AB45" s="39">
        <f t="shared" si="0"/>
        <v>0</v>
      </c>
      <c r="AC45" s="39" t="str">
        <f>IF(AB45=0,"",LOOKUP(AB45,'EVALUACIÓN DE RIESGO'!$C$30:$C$34,'EVALUACIÓN DE RIESGO'!$B$30:$B$34))</f>
        <v/>
      </c>
      <c r="AD45" s="39">
        <f>+IF(OR(C45="",O45=""),0,VLOOKUP(O45,'EVALUACIÓN DE RIESGO'!$C$22:$D$26,2,FALSE))</f>
        <v>0</v>
      </c>
      <c r="AE45" s="39">
        <f>+IF(OR(C45="",Q45=""),0,(VLOOKUP(Q45,'EVALUACIÓN DE RIESGO'!$B$5:$G$9,6,FALSE)))</f>
        <v>0</v>
      </c>
      <c r="AF45" s="39">
        <f t="shared" si="1"/>
        <v>0</v>
      </c>
      <c r="AG45" s="39" t="str">
        <f>IF(AF45=0,"",LOOKUP(AF45,'EVALUACIÓN DE RIESGO'!$C$30:$C$34,'EVALUACIÓN DE RIESGO'!$B$30:$B$34))</f>
        <v/>
      </c>
    </row>
    <row r="46" spans="2:33" x14ac:dyDescent="0.25">
      <c r="C46" s="41"/>
      <c r="D46" s="41"/>
      <c r="E46" s="42"/>
      <c r="F46" s="42"/>
      <c r="G46" s="42"/>
      <c r="H46" s="42"/>
      <c r="J46" s="42"/>
      <c r="K46" s="42"/>
      <c r="L46" s="45" t="str">
        <f>+IF(C46="","",IF(AC46="","Faltan datos",AB46 &amp; " - " &amp;AC46))</f>
        <v/>
      </c>
      <c r="M46" s="47"/>
      <c r="N46" s="47"/>
      <c r="O46" s="42"/>
      <c r="P46" s="42"/>
      <c r="Q46" s="42"/>
      <c r="R46" s="45" t="str">
        <f t="shared" si="8"/>
        <v/>
      </c>
      <c r="V46" s="39" t="str">
        <f>+IF(OR(C46="",E46=""),"",VLOOKUP(E46,'EVALUACIÓN DE RIESGO'!$C$4:$G$9,5,FALSE))</f>
        <v/>
      </c>
      <c r="W46" s="39" t="str">
        <f>+IF(OR(C46="",F46=""),"",INDEX('EVALUACIÓN DE RIESGO'!$G$5:$G$9,MATCH('ANÁLISIS DE RIESGO'!F46,Calidad,0),1))</f>
        <v/>
      </c>
      <c r="X46" s="39" t="str">
        <f>+IF(OR(C46="",G46=""),"",INDEX('EVALUACIÓN DE RIESGO'!$G$5:$G$9,MATCH('ANÁLISIS DE RIESGO'!G46,MedioAmbiente2,0),1))</f>
        <v/>
      </c>
      <c r="Y46" s="39" t="str">
        <f>+IF(OR(C46="",H46=""),"",INDEX('EVALUACIÓN DE RIESGO'!$G$5:$G$9,MATCH('ANÁLISIS DE RIESGO'!H46,Salud,0),1))</f>
        <v/>
      </c>
      <c r="Z46" s="39">
        <f t="shared" si="4"/>
        <v>0</v>
      </c>
      <c r="AA46" s="39">
        <f>+IF(OR(C46="",K46=""),0,VLOOKUP(K46,'EVALUACIÓN DE RIESGO'!$C$22:$D$26,2,FALSE))</f>
        <v>0</v>
      </c>
      <c r="AB46" s="39">
        <f t="shared" si="0"/>
        <v>0</v>
      </c>
      <c r="AC46" s="39" t="str">
        <f>IF(AB46=0,"",LOOKUP(AB46,'EVALUACIÓN DE RIESGO'!$C$30:$C$34,'EVALUACIÓN DE RIESGO'!$B$30:$B$34))</f>
        <v/>
      </c>
      <c r="AD46" s="39">
        <f>+IF(OR(C46="",O46=""),0,VLOOKUP(O46,'EVALUACIÓN DE RIESGO'!$C$22:$D$26,2,FALSE))</f>
        <v>0</v>
      </c>
      <c r="AE46" s="39">
        <f>+IF(OR(C46="",Q46=""),0,(VLOOKUP(Q46,'EVALUACIÓN DE RIESGO'!$B$5:$G$9,6,FALSE)))</f>
        <v>0</v>
      </c>
      <c r="AF46" s="39">
        <f t="shared" si="1"/>
        <v>0</v>
      </c>
      <c r="AG46" s="39" t="str">
        <f>IF(AF46=0,"",LOOKUP(AF46,'EVALUACIÓN DE RIESGO'!$C$30:$C$34,'EVALUACIÓN DE RIESGO'!$B$30:$B$34))</f>
        <v/>
      </c>
    </row>
    <row r="47" spans="2:33" x14ac:dyDescent="0.25">
      <c r="C47" s="41"/>
      <c r="D47" s="41"/>
      <c r="E47" s="42"/>
      <c r="F47" s="42"/>
      <c r="G47" s="42"/>
      <c r="H47" s="42"/>
      <c r="J47" s="42"/>
      <c r="K47" s="42"/>
      <c r="L47" s="45"/>
      <c r="M47" s="47"/>
      <c r="N47" s="47"/>
      <c r="O47" s="42"/>
      <c r="P47" s="42"/>
      <c r="Q47" s="42"/>
      <c r="R47" s="45" t="str">
        <f t="shared" si="8"/>
        <v/>
      </c>
      <c r="V47" s="39" t="str">
        <f>+IF(OR(C47="",E47=""),"",VLOOKUP(E47,'EVALUACIÓN DE RIESGO'!$C$4:$G$9,5,FALSE))</f>
        <v/>
      </c>
      <c r="W47" s="39" t="str">
        <f>+IF(OR(C47="",F47=""),"",INDEX('EVALUACIÓN DE RIESGO'!$G$5:$G$9,MATCH('ANÁLISIS DE RIESGO'!F47,Calidad,0),1))</f>
        <v/>
      </c>
      <c r="X47" s="39" t="str">
        <f>+IF(OR(C47="",G47=""),"",INDEX('EVALUACIÓN DE RIESGO'!$G$5:$G$9,MATCH('ANÁLISIS DE RIESGO'!G47,MedioAmbiente2,0),1))</f>
        <v/>
      </c>
      <c r="Y47" s="39" t="str">
        <f>+IF(OR(C47="",H47=""),"",INDEX('EVALUACIÓN DE RIESGO'!$G$5:$G$9,MATCH('ANÁLISIS DE RIESGO'!H47,Salud,0),1))</f>
        <v/>
      </c>
      <c r="Z47" s="39">
        <f t="shared" si="4"/>
        <v>0</v>
      </c>
      <c r="AA47" s="39">
        <f>+IF(OR(C47="",K47=""),0,VLOOKUP(K47,'EVALUACIÓN DE RIESGO'!$C$22:$D$26,2,FALSE))</f>
        <v>0</v>
      </c>
      <c r="AB47" s="39">
        <f t="shared" si="0"/>
        <v>0</v>
      </c>
      <c r="AC47" s="39" t="str">
        <f>IF(AB47=0,"",LOOKUP(AB47,'EVALUACIÓN DE RIESGO'!$C$30:$C$34,'EVALUACIÓN DE RIESGO'!$B$30:$B$34))</f>
        <v/>
      </c>
      <c r="AD47" s="39">
        <f>+IF(OR(C47="",O47=""),0,VLOOKUP(O47,'EVALUACIÓN DE RIESGO'!$C$22:$D$26,2,FALSE))</f>
        <v>0</v>
      </c>
      <c r="AE47" s="39">
        <f>+IF(OR(C47="",Q47=""),0,(VLOOKUP(Q47,'EVALUACIÓN DE RIESGO'!$B$5:$G$9,6,FALSE)))</f>
        <v>0</v>
      </c>
      <c r="AF47" s="39">
        <f t="shared" si="1"/>
        <v>0</v>
      </c>
      <c r="AG47" s="39" t="str">
        <f>IF(AF47=0,"",LOOKUP(AF47,'EVALUACIÓN DE RIESGO'!$C$30:$C$34,'EVALUACIÓN DE RIESGO'!$B$30:$B$34))</f>
        <v/>
      </c>
    </row>
    <row r="48" spans="2:33" x14ac:dyDescent="0.25">
      <c r="C48" s="41"/>
      <c r="D48" s="41"/>
      <c r="E48" s="42"/>
      <c r="F48" s="42"/>
      <c r="G48" s="42"/>
      <c r="H48" s="42"/>
      <c r="J48" s="42"/>
      <c r="K48" s="42"/>
      <c r="L48" s="45"/>
      <c r="M48" s="47"/>
      <c r="N48" s="47"/>
      <c r="O48" s="42"/>
      <c r="P48" s="42"/>
      <c r="Q48" s="42"/>
      <c r="R48" s="45" t="str">
        <f t="shared" si="8"/>
        <v/>
      </c>
      <c r="V48" s="39" t="str">
        <f>+IF(OR(C48="",E48=""),"",VLOOKUP(E48,'EVALUACIÓN DE RIESGO'!$C$4:$G$9,5,FALSE))</f>
        <v/>
      </c>
      <c r="W48" s="39" t="str">
        <f>+IF(OR(C48="",F48=""),"",INDEX('EVALUACIÓN DE RIESGO'!$G$5:$G$9,MATCH('ANÁLISIS DE RIESGO'!F48,Calidad,0),1))</f>
        <v/>
      </c>
      <c r="X48" s="39" t="str">
        <f>+IF(OR(C48="",G48=""),"",INDEX('EVALUACIÓN DE RIESGO'!$G$5:$G$9,MATCH('ANÁLISIS DE RIESGO'!G48,MedioAmbiente2,0),1))</f>
        <v/>
      </c>
      <c r="Y48" s="39" t="str">
        <f>+IF(OR(C48="",H48=""),"",INDEX('EVALUACIÓN DE RIESGO'!$G$5:$G$9,MATCH('ANÁLISIS DE RIESGO'!H48,Salud,0),1))</f>
        <v/>
      </c>
      <c r="Z48" s="39">
        <f t="shared" si="4"/>
        <v>0</v>
      </c>
      <c r="AA48" s="39">
        <f>+IF(OR(C48="",K48=""),0,VLOOKUP(K48,'EVALUACIÓN DE RIESGO'!$C$22:$D$26,2,FALSE))</f>
        <v>0</v>
      </c>
      <c r="AB48" s="39">
        <f t="shared" si="0"/>
        <v>0</v>
      </c>
      <c r="AC48" s="39" t="str">
        <f>IF(AB48=0,"",LOOKUP(AB48,'EVALUACIÓN DE RIESGO'!$C$30:$C$34,'EVALUACIÓN DE RIESGO'!$B$30:$B$34))</f>
        <v/>
      </c>
      <c r="AD48" s="39">
        <f>+IF(OR(C48="",O48=""),0,VLOOKUP(O48,'EVALUACIÓN DE RIESGO'!$C$22:$D$26,2,FALSE))</f>
        <v>0</v>
      </c>
      <c r="AE48" s="39">
        <f>+IF(OR(C48="",Q48=""),0,(VLOOKUP(Q48,'EVALUACIÓN DE RIESGO'!$B$5:$G$9,6,FALSE)))</f>
        <v>0</v>
      </c>
      <c r="AF48" s="39">
        <f t="shared" si="1"/>
        <v>0</v>
      </c>
      <c r="AG48" s="39" t="str">
        <f>IF(AF48=0,"",LOOKUP(AF48,'EVALUACIÓN DE RIESGO'!$C$30:$C$34,'EVALUACIÓN DE RIESGO'!$B$30:$B$34))</f>
        <v/>
      </c>
    </row>
    <row r="49" spans="3:33" x14ac:dyDescent="0.25">
      <c r="C49" s="41"/>
      <c r="D49" s="41"/>
      <c r="E49" s="42"/>
      <c r="F49" s="42"/>
      <c r="G49" s="42"/>
      <c r="H49" s="42"/>
      <c r="J49" s="42"/>
      <c r="K49" s="42"/>
      <c r="L49" s="45"/>
      <c r="M49" s="47"/>
      <c r="N49" s="47"/>
      <c r="O49" s="42"/>
      <c r="P49" s="42"/>
      <c r="Q49" s="42"/>
      <c r="R49" s="45" t="str">
        <f t="shared" si="8"/>
        <v/>
      </c>
      <c r="V49" s="39" t="str">
        <f>+IF(OR(C49="",E49=""),"",VLOOKUP(E49,'EVALUACIÓN DE RIESGO'!$C$4:$G$9,5,FALSE))</f>
        <v/>
      </c>
      <c r="W49" s="39" t="str">
        <f>+IF(OR(C49="",F49=""),"",INDEX('EVALUACIÓN DE RIESGO'!$G$5:$G$9,MATCH('ANÁLISIS DE RIESGO'!F49,Calidad,0),1))</f>
        <v/>
      </c>
      <c r="X49" s="39" t="str">
        <f>+IF(OR(C49="",G49=""),"",INDEX('EVALUACIÓN DE RIESGO'!$G$5:$G$9,MATCH('ANÁLISIS DE RIESGO'!G49,MedioAmbiente2,0),1))</f>
        <v/>
      </c>
      <c r="Y49" s="39" t="str">
        <f>+IF(OR(C49="",H49=""),"",INDEX('EVALUACIÓN DE RIESGO'!$G$5:$G$9,MATCH('ANÁLISIS DE RIESGO'!H49,Salud,0),1))</f>
        <v/>
      </c>
      <c r="Z49" s="39">
        <f t="shared" si="4"/>
        <v>0</v>
      </c>
      <c r="AA49" s="39">
        <f>+IF(OR(C49="",K49=""),0,VLOOKUP(K49,'EVALUACIÓN DE RIESGO'!$C$22:$D$26,2,FALSE))</f>
        <v>0</v>
      </c>
      <c r="AB49" s="39">
        <f t="shared" si="0"/>
        <v>0</v>
      </c>
      <c r="AC49" s="39" t="str">
        <f>IF(AB49=0,"",LOOKUP(AB49,'EVALUACIÓN DE RIESGO'!$C$30:$C$34,'EVALUACIÓN DE RIESGO'!$B$30:$B$34))</f>
        <v/>
      </c>
      <c r="AD49" s="39">
        <f>+IF(OR(C49="",O49=""),0,VLOOKUP(O49,'EVALUACIÓN DE RIESGO'!$C$22:$D$26,2,FALSE))</f>
        <v>0</v>
      </c>
      <c r="AE49" s="39">
        <f>+IF(OR(C49="",Q49=""),0,(VLOOKUP(Q49,'EVALUACIÓN DE RIESGO'!$B$5:$G$9,6,FALSE)))</f>
        <v>0</v>
      </c>
      <c r="AF49" s="39">
        <f t="shared" si="1"/>
        <v>0</v>
      </c>
      <c r="AG49" s="39" t="str">
        <f>IF(AF49=0,"",LOOKUP(AF49,'EVALUACIÓN DE RIESGO'!$C$30:$C$34,'EVALUACIÓN DE RIESGO'!$B$30:$B$34))</f>
        <v/>
      </c>
    </row>
    <row r="50" spans="3:33" x14ac:dyDescent="0.25">
      <c r="C50" s="41"/>
      <c r="D50" s="41"/>
      <c r="E50" s="42"/>
      <c r="F50" s="42"/>
      <c r="G50" s="42"/>
      <c r="H50" s="42"/>
      <c r="J50" s="42"/>
      <c r="K50" s="42"/>
      <c r="L50" s="45"/>
      <c r="M50" s="47"/>
      <c r="N50" s="47"/>
      <c r="O50" s="42"/>
      <c r="P50" s="42"/>
      <c r="Q50" s="42"/>
      <c r="R50" s="45" t="str">
        <f t="shared" si="8"/>
        <v/>
      </c>
      <c r="V50" s="39" t="str">
        <f>+IF(OR(C50="",E50=""),"",VLOOKUP(E50,'EVALUACIÓN DE RIESGO'!$C$4:$G$9,5,FALSE))</f>
        <v/>
      </c>
      <c r="W50" s="39" t="str">
        <f>+IF(OR(C50="",F50=""),"",INDEX('EVALUACIÓN DE RIESGO'!$G$5:$G$9,MATCH('ANÁLISIS DE RIESGO'!F50,Calidad,0),1))</f>
        <v/>
      </c>
      <c r="X50" s="39" t="str">
        <f>+IF(OR(C50="",G50=""),"",INDEX('EVALUACIÓN DE RIESGO'!$G$5:$G$9,MATCH('ANÁLISIS DE RIESGO'!G50,MedioAmbiente2,0),1))</f>
        <v/>
      </c>
      <c r="Y50" s="39" t="str">
        <f>+IF(OR(C50="",H50=""),"",INDEX('EVALUACIÓN DE RIESGO'!$G$5:$G$9,MATCH('ANÁLISIS DE RIESGO'!H50,Salud,0),1))</f>
        <v/>
      </c>
      <c r="Z50" s="39">
        <f t="shared" si="4"/>
        <v>0</v>
      </c>
      <c r="AA50" s="39">
        <f>+IF(OR(C50="",K50=""),0,VLOOKUP(K50,'EVALUACIÓN DE RIESGO'!$C$22:$D$26,2,FALSE))</f>
        <v>0</v>
      </c>
      <c r="AB50" s="39">
        <f t="shared" si="0"/>
        <v>0</v>
      </c>
      <c r="AC50" s="39" t="str">
        <f>IF(AB50=0,"",LOOKUP(AB50,'EVALUACIÓN DE RIESGO'!$C$30:$C$34,'EVALUACIÓN DE RIESGO'!$B$30:$B$34))</f>
        <v/>
      </c>
      <c r="AD50" s="39">
        <f>+IF(OR(C50="",O50=""),0,VLOOKUP(O50,'EVALUACIÓN DE RIESGO'!$C$22:$D$26,2,FALSE))</f>
        <v>0</v>
      </c>
      <c r="AE50" s="39">
        <f>+IF(OR(C50="",Q50=""),0,(VLOOKUP(Q50,'EVALUACIÓN DE RIESGO'!$B$5:$G$9,6,FALSE)))</f>
        <v>0</v>
      </c>
      <c r="AF50" s="39">
        <f t="shared" si="1"/>
        <v>0</v>
      </c>
      <c r="AG50" s="39" t="str">
        <f>IF(AF50=0,"",LOOKUP(AF50,'EVALUACIÓN DE RIESGO'!$C$30:$C$34,'EVALUACIÓN DE RIESGO'!$B$30:$B$34))</f>
        <v/>
      </c>
    </row>
    <row r="51" spans="3:33" x14ac:dyDescent="0.25">
      <c r="C51" s="41"/>
      <c r="D51" s="41"/>
      <c r="E51" s="42"/>
      <c r="F51" s="42"/>
      <c r="G51" s="42"/>
      <c r="H51" s="42"/>
      <c r="J51" s="42"/>
      <c r="K51" s="42"/>
      <c r="L51" s="45"/>
      <c r="M51" s="47"/>
      <c r="N51" s="47"/>
      <c r="O51" s="42"/>
      <c r="P51" s="42"/>
      <c r="Q51" s="42"/>
      <c r="R51" s="45" t="str">
        <f t="shared" si="8"/>
        <v/>
      </c>
      <c r="V51" s="39" t="str">
        <f>+IF(OR(C51="",E51=""),"",VLOOKUP(E51,'EVALUACIÓN DE RIESGO'!$C$4:$G$9,5,FALSE))</f>
        <v/>
      </c>
      <c r="W51" s="39" t="str">
        <f>+IF(OR(C51="",F51=""),"",INDEX('EVALUACIÓN DE RIESGO'!$G$5:$G$9,MATCH('ANÁLISIS DE RIESGO'!F51,Calidad,0),1))</f>
        <v/>
      </c>
      <c r="X51" s="39" t="str">
        <f>+IF(OR(C51="",G51=""),"",INDEX('EVALUACIÓN DE RIESGO'!$G$5:$G$9,MATCH('ANÁLISIS DE RIESGO'!G51,MedioAmbiente2,0),1))</f>
        <v/>
      </c>
      <c r="Y51" s="39" t="str">
        <f>+IF(OR(C51="",H51=""),"",INDEX('EVALUACIÓN DE RIESGO'!$G$5:$G$9,MATCH('ANÁLISIS DE RIESGO'!H51,Salud,0),1))</f>
        <v/>
      </c>
      <c r="Z51" s="39">
        <f t="shared" si="4"/>
        <v>0</v>
      </c>
      <c r="AA51" s="39">
        <f>+IF(OR(C51="",K51=""),0,VLOOKUP(K51,'EVALUACIÓN DE RIESGO'!$C$22:$D$26,2,FALSE))</f>
        <v>0</v>
      </c>
      <c r="AB51" s="39">
        <f t="shared" si="0"/>
        <v>0</v>
      </c>
      <c r="AC51" s="39" t="str">
        <f>IF(AB51=0,"",LOOKUP(AB51,'EVALUACIÓN DE RIESGO'!$C$30:$C$34,'EVALUACIÓN DE RIESGO'!$B$30:$B$34))</f>
        <v/>
      </c>
      <c r="AD51" s="39">
        <f>+IF(OR(C51="",O51=""),0,VLOOKUP(O51,'EVALUACIÓN DE RIESGO'!$C$22:$D$26,2,FALSE))</f>
        <v>0</v>
      </c>
      <c r="AE51" s="39">
        <f>+IF(OR(C51="",Q51=""),0,(VLOOKUP(Q51,'EVALUACIÓN DE RIESGO'!$B$5:$G$9,6,FALSE)))</f>
        <v>0</v>
      </c>
      <c r="AF51" s="39">
        <f t="shared" si="1"/>
        <v>0</v>
      </c>
      <c r="AG51" s="39" t="str">
        <f>IF(AF51=0,"",LOOKUP(AF51,'EVALUACIÓN DE RIESGO'!$C$30:$C$34,'EVALUACIÓN DE RIESGO'!$B$30:$B$34))</f>
        <v/>
      </c>
    </row>
    <row r="52" spans="3:33" x14ac:dyDescent="0.25">
      <c r="C52" s="41"/>
      <c r="D52" s="41"/>
      <c r="E52" s="42"/>
      <c r="F52" s="42"/>
      <c r="G52" s="42"/>
      <c r="H52" s="42"/>
      <c r="J52" s="42"/>
      <c r="K52" s="42"/>
      <c r="L52" s="45"/>
      <c r="M52" s="47"/>
      <c r="N52" s="47"/>
      <c r="O52" s="42"/>
      <c r="P52" s="42"/>
      <c r="Q52" s="42"/>
      <c r="R52" s="45" t="str">
        <f t="shared" si="8"/>
        <v/>
      </c>
      <c r="V52" s="39" t="str">
        <f>+IF(OR(C52="",E52=""),"",VLOOKUP(E52,'EVALUACIÓN DE RIESGO'!$C$4:$G$9,5,FALSE))</f>
        <v/>
      </c>
      <c r="W52" s="39" t="str">
        <f>+IF(OR(C52="",F52=""),"",INDEX('EVALUACIÓN DE RIESGO'!$G$5:$G$9,MATCH('ANÁLISIS DE RIESGO'!F52,Calidad,0),1))</f>
        <v/>
      </c>
      <c r="X52" s="39" t="str">
        <f>+IF(OR(C52="",G52=""),"",INDEX('EVALUACIÓN DE RIESGO'!$G$5:$G$9,MATCH('ANÁLISIS DE RIESGO'!G52,MedioAmbiente2,0),1))</f>
        <v/>
      </c>
      <c r="Y52" s="39" t="str">
        <f>+IF(OR(C52="",H52=""),"",INDEX('EVALUACIÓN DE RIESGO'!$G$5:$G$9,MATCH('ANÁLISIS DE RIESGO'!H52,Salud,0),1))</f>
        <v/>
      </c>
      <c r="Z52" s="39">
        <f t="shared" si="4"/>
        <v>0</v>
      </c>
      <c r="AA52" s="39">
        <f>+IF(OR(C52="",K52=""),0,VLOOKUP(K52,'EVALUACIÓN DE RIESGO'!$C$22:$D$26,2,FALSE))</f>
        <v>0</v>
      </c>
      <c r="AB52" s="39">
        <f t="shared" si="0"/>
        <v>0</v>
      </c>
      <c r="AC52" s="39" t="str">
        <f>IF(AB52=0,"",LOOKUP(AB52,'EVALUACIÓN DE RIESGO'!$C$30:$C$34,'EVALUACIÓN DE RIESGO'!$B$30:$B$34))</f>
        <v/>
      </c>
      <c r="AD52" s="39">
        <f>+IF(OR(C52="",O52=""),0,VLOOKUP(O52,'EVALUACIÓN DE RIESGO'!$C$22:$D$26,2,FALSE))</f>
        <v>0</v>
      </c>
      <c r="AE52" s="39">
        <f>+IF(OR(C52="",Q52=""),0,(VLOOKUP(Q52,'EVALUACIÓN DE RIESGO'!$B$5:$G$9,6,FALSE)))</f>
        <v>0</v>
      </c>
      <c r="AF52" s="39">
        <f t="shared" si="1"/>
        <v>0</v>
      </c>
      <c r="AG52" s="39" t="str">
        <f>IF(AF52=0,"",LOOKUP(AF52,'EVALUACIÓN DE RIESGO'!$C$30:$C$34,'EVALUACIÓN DE RIESGO'!$B$30:$B$34))</f>
        <v/>
      </c>
    </row>
    <row r="53" spans="3:33" x14ac:dyDescent="0.25">
      <c r="C53" s="41"/>
      <c r="D53" s="41"/>
      <c r="E53" s="42"/>
      <c r="F53" s="42"/>
      <c r="G53" s="42"/>
      <c r="H53" s="42"/>
      <c r="J53" s="42"/>
      <c r="K53" s="42"/>
      <c r="L53" s="45"/>
      <c r="M53" s="47"/>
      <c r="N53" s="47"/>
      <c r="O53" s="42"/>
      <c r="P53" s="42"/>
      <c r="Q53" s="42"/>
      <c r="R53" s="45" t="str">
        <f t="shared" si="8"/>
        <v/>
      </c>
      <c r="V53" s="39" t="str">
        <f>+IF(OR(C53="",E53=""),"",VLOOKUP(E53,'EVALUACIÓN DE RIESGO'!$C$4:$G$9,5,FALSE))</f>
        <v/>
      </c>
      <c r="W53" s="39" t="str">
        <f>+IF(OR(C53="",F53=""),"",INDEX('EVALUACIÓN DE RIESGO'!$G$5:$G$9,MATCH('ANÁLISIS DE RIESGO'!F53,Calidad,0),1))</f>
        <v/>
      </c>
      <c r="X53" s="39" t="str">
        <f>+IF(OR(C53="",G53=""),"",INDEX('EVALUACIÓN DE RIESGO'!$G$5:$G$9,MATCH('ANÁLISIS DE RIESGO'!G53,MedioAmbiente2,0),1))</f>
        <v/>
      </c>
      <c r="Y53" s="39" t="str">
        <f>+IF(OR(C53="",H53=""),"",INDEX('EVALUACIÓN DE RIESGO'!$G$5:$G$9,MATCH('ANÁLISIS DE RIESGO'!H53,Salud,0),1))</f>
        <v/>
      </c>
      <c r="Z53" s="39">
        <f t="shared" si="4"/>
        <v>0</v>
      </c>
      <c r="AA53" s="39">
        <f>+IF(OR(C53="",K53=""),0,VLOOKUP(K53,'EVALUACIÓN DE RIESGO'!$C$22:$D$26,2,FALSE))</f>
        <v>0</v>
      </c>
      <c r="AB53" s="39">
        <f t="shared" si="0"/>
        <v>0</v>
      </c>
      <c r="AC53" s="39" t="str">
        <f>IF(AB53=0,"",LOOKUP(AB53,'EVALUACIÓN DE RIESGO'!$C$30:$C$34,'EVALUACIÓN DE RIESGO'!$B$30:$B$34))</f>
        <v/>
      </c>
      <c r="AD53" s="39">
        <f>+IF(OR(C53="",O53=""),0,VLOOKUP(O53,'EVALUACIÓN DE RIESGO'!$C$22:$D$26,2,FALSE))</f>
        <v>0</v>
      </c>
      <c r="AE53" s="39">
        <f>+IF(OR(C53="",Q53=""),0,(VLOOKUP(Q53,'EVALUACIÓN DE RIESGO'!$B$5:$G$9,6,FALSE)))</f>
        <v>0</v>
      </c>
      <c r="AF53" s="39">
        <f t="shared" si="1"/>
        <v>0</v>
      </c>
      <c r="AG53" s="39" t="str">
        <f>IF(AF53=0,"",LOOKUP(AF53,'EVALUACIÓN DE RIESGO'!$C$30:$C$34,'EVALUACIÓN DE RIESGO'!$B$30:$B$34))</f>
        <v/>
      </c>
    </row>
    <row r="54" spans="3:33" x14ac:dyDescent="0.25">
      <c r="C54" s="41"/>
      <c r="D54" s="41"/>
      <c r="E54" s="42"/>
      <c r="F54" s="42"/>
      <c r="G54" s="330"/>
      <c r="H54" s="330"/>
      <c r="I54" s="48"/>
      <c r="J54" s="48"/>
      <c r="K54" s="48"/>
      <c r="L54" s="45"/>
      <c r="M54" s="47"/>
      <c r="N54" s="47"/>
      <c r="O54" s="42"/>
      <c r="P54" s="42"/>
      <c r="Q54" s="42"/>
      <c r="R54" s="45" t="str">
        <f t="shared" si="8"/>
        <v/>
      </c>
      <c r="V54" s="39" t="str">
        <f>+IF(OR(C54="",E54=""),"",VLOOKUP(E54,'EVALUACIÓN DE RIESGO'!$C$4:$G$9,5,FALSE))</f>
        <v/>
      </c>
      <c r="W54" s="39" t="str">
        <f>+IF(OR(C54="",F54=""),"",INDEX('EVALUACIÓN DE RIESGO'!$G$5:$G$9,MATCH('ANÁLISIS DE RIESGO'!F54,Calidad,0),1))</f>
        <v/>
      </c>
      <c r="X54" s="39" t="str">
        <f>+IF(OR(C54="",G54=""),"",INDEX('EVALUACIÓN DE RIESGO'!$G$5:$G$9,MATCH('ANÁLISIS DE RIESGO'!G54,MedioAmbiente2,0),1))</f>
        <v/>
      </c>
      <c r="Y54" s="39" t="str">
        <f>+IF(OR(C54="",H54=""),"",INDEX('EVALUACIÓN DE RIESGO'!$G$5:$G$9,MATCH('ANÁLISIS DE RIESGO'!H54,Salud,0),1))</f>
        <v/>
      </c>
      <c r="Z54" s="39">
        <f t="shared" si="4"/>
        <v>0</v>
      </c>
      <c r="AA54" s="39">
        <f>+IF(OR(C54="",K54=""),0,VLOOKUP(K54,'EVALUACIÓN DE RIESGO'!$C$22:$D$26,2,FALSE))</f>
        <v>0</v>
      </c>
      <c r="AB54" s="39">
        <f t="shared" si="0"/>
        <v>0</v>
      </c>
      <c r="AC54" s="39" t="str">
        <f>IF(AB54=0,"",LOOKUP(AB54,'EVALUACIÓN DE RIESGO'!$C$30:$C$34,'EVALUACIÓN DE RIESGO'!$B$30:$B$34))</f>
        <v/>
      </c>
      <c r="AD54" s="39">
        <f>+IF(OR(C54="",O54=""),0,VLOOKUP(O54,'EVALUACIÓN DE RIESGO'!$C$22:$D$26,2,FALSE))</f>
        <v>0</v>
      </c>
      <c r="AE54" s="39">
        <f>+IF(OR(C54="",Q54=""),0,(VLOOKUP(Q54,'EVALUACIÓN DE RIESGO'!$B$5:$G$9,6,FALSE)))</f>
        <v>0</v>
      </c>
      <c r="AF54" s="39">
        <f t="shared" si="1"/>
        <v>0</v>
      </c>
      <c r="AG54" s="39" t="str">
        <f>IF(AF54=0,"",LOOKUP(AF54,'EVALUACIÓN DE RIESGO'!$C$30:$C$34,'EVALUACIÓN DE RIESGO'!$B$30:$B$34))</f>
        <v/>
      </c>
    </row>
    <row r="55" spans="3:33" x14ac:dyDescent="0.25">
      <c r="C55" s="41"/>
      <c r="D55" s="41"/>
      <c r="E55" s="42"/>
      <c r="F55" s="42"/>
      <c r="G55" s="48"/>
      <c r="H55" s="48"/>
      <c r="I55" s="48"/>
      <c r="J55" s="48"/>
      <c r="K55" s="48"/>
      <c r="L55" s="45"/>
      <c r="M55" s="47"/>
      <c r="N55" s="47"/>
      <c r="O55" s="42"/>
      <c r="P55" s="42"/>
      <c r="Q55" s="42"/>
      <c r="R55" s="45" t="str">
        <f t="shared" si="8"/>
        <v/>
      </c>
      <c r="V55" s="39" t="str">
        <f>+IF(OR(C55="",E55=""),"",VLOOKUP(E55,'EVALUACIÓN DE RIESGO'!$C$4:$G$9,5,FALSE))</f>
        <v/>
      </c>
      <c r="W55" s="39" t="str">
        <f>+IF(OR(C55="",F55=""),"",INDEX('EVALUACIÓN DE RIESGO'!$G$5:$G$9,MATCH('ANÁLISIS DE RIESGO'!F55,Calidad,0),1))</f>
        <v/>
      </c>
      <c r="X55" s="39" t="str">
        <f>+IF(OR(C55="",G55=""),"",INDEX('EVALUACIÓN DE RIESGO'!$G$5:$G$9,MATCH('ANÁLISIS DE RIESGO'!G55,MedioAmbiente2,0),1))</f>
        <v/>
      </c>
      <c r="Y55" s="39" t="str">
        <f>+IF(OR(C55="",H55=""),"",INDEX('EVALUACIÓN DE RIESGO'!$G$5:$G$9,MATCH('ANÁLISIS DE RIESGO'!H55,Salud,0),1))</f>
        <v/>
      </c>
      <c r="Z55" s="39">
        <f t="shared" si="4"/>
        <v>0</v>
      </c>
      <c r="AA55" s="39">
        <f>+IF(OR(C55="",K55=""),0,VLOOKUP(K55,'EVALUACIÓN DE RIESGO'!$C$22:$D$26,2,FALSE))</f>
        <v>0</v>
      </c>
      <c r="AB55" s="39">
        <f t="shared" si="0"/>
        <v>0</v>
      </c>
      <c r="AC55" s="39" t="str">
        <f>IF(AB55=0,"",LOOKUP(AB55,'EVALUACIÓN DE RIESGO'!$C$30:$C$34,'EVALUACIÓN DE RIESGO'!$B$30:$B$34))</f>
        <v/>
      </c>
      <c r="AD55" s="39">
        <f>+IF(OR(C55="",O55=""),0,VLOOKUP(O55,'EVALUACIÓN DE RIESGO'!$C$22:$D$26,2,FALSE))</f>
        <v>0</v>
      </c>
      <c r="AE55" s="39">
        <f>+IF(OR(C55="",Q55=""),0,(VLOOKUP(Q55,'EVALUACIÓN DE RIESGO'!$B$5:$G$9,6,FALSE)))</f>
        <v>0</v>
      </c>
      <c r="AF55" s="39">
        <f t="shared" si="1"/>
        <v>0</v>
      </c>
      <c r="AG55" s="39" t="str">
        <f>IF(AF55=0,"",LOOKUP(AF55,'EVALUACIÓN DE RIESGO'!$C$30:$C$34,'EVALUACIÓN DE RIESGO'!$B$30:$B$34))</f>
        <v/>
      </c>
    </row>
    <row r="56" spans="3:33" x14ac:dyDescent="0.25">
      <c r="C56" s="41"/>
      <c r="D56" s="41"/>
      <c r="E56" s="42"/>
      <c r="F56" s="42"/>
      <c r="G56" s="347"/>
      <c r="H56" s="347"/>
      <c r="I56" s="347"/>
      <c r="J56" s="347"/>
      <c r="K56" s="48"/>
      <c r="L56" s="45"/>
      <c r="M56" s="47"/>
      <c r="N56" s="47"/>
      <c r="O56" s="42"/>
      <c r="P56" s="42"/>
      <c r="Q56" s="42"/>
      <c r="R56" s="45" t="str">
        <f t="shared" si="8"/>
        <v/>
      </c>
      <c r="V56" s="39" t="str">
        <f>+IF(OR(C56="",E56=""),"",VLOOKUP(E56,'EVALUACIÓN DE RIESGO'!$C$4:$G$9,5,FALSE))</f>
        <v/>
      </c>
      <c r="W56" s="39" t="str">
        <f>+IF(OR(C56="",F56=""),"",INDEX('EVALUACIÓN DE RIESGO'!$G$5:$G$9,MATCH('ANÁLISIS DE RIESGO'!F56,Calidad,0),1))</f>
        <v/>
      </c>
      <c r="X56" s="39" t="str">
        <f>+IF(OR(C56="",G56=""),"",INDEX('EVALUACIÓN DE RIESGO'!$G$5:$G$9,MATCH('ANÁLISIS DE RIESGO'!G56,MedioAmbiente2,0),1))</f>
        <v/>
      </c>
      <c r="Y56" s="39" t="str">
        <f>+IF(OR(C56="",H56=""),"",INDEX('EVALUACIÓN DE RIESGO'!$G$5:$G$9,MATCH('ANÁLISIS DE RIESGO'!H56,Salud,0),1))</f>
        <v/>
      </c>
      <c r="Z56" s="39">
        <f t="shared" si="4"/>
        <v>0</v>
      </c>
      <c r="AA56" s="39">
        <f>+IF(OR(C56="",K56=""),0,VLOOKUP(K56,'EVALUACIÓN DE RIESGO'!$C$22:$D$26,2,FALSE))</f>
        <v>0</v>
      </c>
      <c r="AB56" s="39">
        <f t="shared" si="0"/>
        <v>0</v>
      </c>
      <c r="AC56" s="39" t="str">
        <f>IF(AB56=0,"",LOOKUP(AB56,'EVALUACIÓN DE RIESGO'!$C$30:$C$34,'EVALUACIÓN DE RIESGO'!$B$30:$B$34))</f>
        <v/>
      </c>
      <c r="AD56" s="39">
        <f>+IF(OR(C56="",O56=""),0,VLOOKUP(O56,'EVALUACIÓN DE RIESGO'!$C$22:$D$26,2,FALSE))</f>
        <v>0</v>
      </c>
      <c r="AE56" s="39">
        <f>+IF(OR(C56="",Q56=""),0,(VLOOKUP(Q56,'EVALUACIÓN DE RIESGO'!$B$5:$G$9,6,FALSE)))</f>
        <v>0</v>
      </c>
      <c r="AF56" s="39">
        <f t="shared" si="1"/>
        <v>0</v>
      </c>
      <c r="AG56" s="39" t="str">
        <f>IF(AF56=0,"",LOOKUP(AF56,'EVALUACIÓN DE RIESGO'!$C$30:$C$34,'EVALUACIÓN DE RIESGO'!$B$30:$B$34))</f>
        <v/>
      </c>
    </row>
    <row r="57" spans="3:33" x14ac:dyDescent="0.25">
      <c r="C57" s="41"/>
      <c r="D57" s="41"/>
      <c r="E57" s="42"/>
      <c r="F57" s="42"/>
      <c r="G57" s="48"/>
      <c r="H57" s="48"/>
      <c r="I57" s="48"/>
      <c r="J57" s="48"/>
      <c r="K57" s="48"/>
      <c r="L57" s="45"/>
      <c r="M57" s="47"/>
      <c r="N57" s="47"/>
      <c r="O57" s="42"/>
      <c r="P57" s="42"/>
      <c r="Q57" s="42"/>
      <c r="R57" s="45" t="str">
        <f t="shared" si="8"/>
        <v/>
      </c>
      <c r="V57" s="39" t="str">
        <f>+IF(OR(C57="",E57=""),"",VLOOKUP(E57,'EVALUACIÓN DE RIESGO'!$C$4:$G$9,5,FALSE))</f>
        <v/>
      </c>
      <c r="W57" s="39" t="str">
        <f>+IF(OR(C57="",F57=""),"",INDEX('EVALUACIÓN DE RIESGO'!$G$5:$G$9,MATCH('ANÁLISIS DE RIESGO'!F57,Calidad,0),1))</f>
        <v/>
      </c>
      <c r="X57" s="39" t="str">
        <f>+IF(OR(C57="",G57=""),"",INDEX('EVALUACIÓN DE RIESGO'!$G$5:$G$9,MATCH('ANÁLISIS DE RIESGO'!G57,MedioAmbiente2,0),1))</f>
        <v/>
      </c>
      <c r="Y57" s="39" t="str">
        <f>+IF(OR(C57="",H57=""),"",INDEX('EVALUACIÓN DE RIESGO'!$G$5:$G$9,MATCH('ANÁLISIS DE RIESGO'!H57,Salud,0),1))</f>
        <v/>
      </c>
      <c r="Z57" s="39">
        <f t="shared" si="4"/>
        <v>0</v>
      </c>
      <c r="AA57" s="39">
        <f>+IF(OR(C57="",K57=""),0,VLOOKUP(K57,'EVALUACIÓN DE RIESGO'!$C$22:$D$26,2,FALSE))</f>
        <v>0</v>
      </c>
      <c r="AB57" s="39">
        <f t="shared" si="0"/>
        <v>0</v>
      </c>
      <c r="AC57" s="39" t="str">
        <f>IF(AB57=0,"",LOOKUP(AB57,'EVALUACIÓN DE RIESGO'!$C$30:$C$34,'EVALUACIÓN DE RIESGO'!$B$30:$B$34))</f>
        <v/>
      </c>
      <c r="AD57" s="39">
        <f>+IF(OR(C57="",O57=""),0,VLOOKUP(O57,'EVALUACIÓN DE RIESGO'!$C$22:$D$26,2,FALSE))</f>
        <v>0</v>
      </c>
      <c r="AE57" s="39">
        <f>+IF(OR(C57="",Q57=""),0,(VLOOKUP(Q57,'EVALUACIÓN DE RIESGO'!$B$5:$G$9,6,FALSE)))</f>
        <v>0</v>
      </c>
      <c r="AF57" s="39">
        <f t="shared" si="1"/>
        <v>0</v>
      </c>
      <c r="AG57" s="39" t="str">
        <f>IF(AF57=0,"",LOOKUP(AF57,'EVALUACIÓN DE RIESGO'!$C$30:$C$34,'EVALUACIÓN DE RIESGO'!$B$30:$B$34))</f>
        <v/>
      </c>
    </row>
    <row r="58" spans="3:33" x14ac:dyDescent="0.25">
      <c r="C58" s="41"/>
      <c r="D58" s="41"/>
      <c r="E58" s="42"/>
      <c r="F58" s="42"/>
      <c r="G58" s="344"/>
      <c r="H58" s="344"/>
      <c r="I58" s="49"/>
      <c r="J58" s="348"/>
      <c r="K58" s="348"/>
      <c r="L58" s="45"/>
      <c r="M58" s="47"/>
      <c r="N58" s="47"/>
      <c r="O58" s="42"/>
      <c r="P58" s="42"/>
      <c r="Q58" s="42"/>
      <c r="R58" s="45" t="str">
        <f t="shared" si="8"/>
        <v/>
      </c>
      <c r="V58" s="39" t="str">
        <f>+IF(OR(C58="",E58=""),"",VLOOKUP(E58,'EVALUACIÓN DE RIESGO'!$C$4:$G$9,5,FALSE))</f>
        <v/>
      </c>
      <c r="W58" s="39" t="str">
        <f>+IF(OR(C58="",F58=""),"",INDEX('EVALUACIÓN DE RIESGO'!$G$5:$G$9,MATCH('ANÁLISIS DE RIESGO'!F58,Calidad,0),1))</f>
        <v/>
      </c>
      <c r="X58" s="39" t="str">
        <f>+IF(OR(C58="",G58=""),"",INDEX('EVALUACIÓN DE RIESGO'!$G$5:$G$9,MATCH('ANÁLISIS DE RIESGO'!G58,MedioAmbiente2,0),1))</f>
        <v/>
      </c>
      <c r="Y58" s="39" t="str">
        <f>+IF(OR(C58="",H58=""),"",INDEX('EVALUACIÓN DE RIESGO'!$G$5:$G$9,MATCH('ANÁLISIS DE RIESGO'!H58,Salud,0),1))</f>
        <v/>
      </c>
      <c r="Z58" s="39">
        <f t="shared" si="4"/>
        <v>0</v>
      </c>
      <c r="AA58" s="39">
        <f>+IF(OR(C58="",K58=""),0,VLOOKUP(K58,'EVALUACIÓN DE RIESGO'!$C$22:$D$26,2,FALSE))</f>
        <v>0</v>
      </c>
      <c r="AB58" s="39">
        <f t="shared" si="0"/>
        <v>0</v>
      </c>
      <c r="AC58" s="39" t="str">
        <f>IF(AB58=0,"",LOOKUP(AB58,'EVALUACIÓN DE RIESGO'!$C$30:$C$34,'EVALUACIÓN DE RIESGO'!$B$30:$B$34))</f>
        <v/>
      </c>
      <c r="AD58" s="39">
        <f>+IF(OR(C58="",O58=""),0,VLOOKUP(O58,'EVALUACIÓN DE RIESGO'!$C$22:$D$26,2,FALSE))</f>
        <v>0</v>
      </c>
      <c r="AE58" s="39">
        <f>+IF(OR(C58="",Q58=""),0,(VLOOKUP(Q58,'EVALUACIÓN DE RIESGO'!$B$5:$G$9,6,FALSE)))</f>
        <v>0</v>
      </c>
      <c r="AF58" s="39">
        <f t="shared" si="1"/>
        <v>0</v>
      </c>
      <c r="AG58" s="39" t="str">
        <f>IF(AF58=0,"",LOOKUP(AF58,'EVALUACIÓN DE RIESGO'!$C$30:$C$34,'EVALUACIÓN DE RIESGO'!$B$30:$B$34))</f>
        <v/>
      </c>
    </row>
    <row r="59" spans="3:33" x14ac:dyDescent="0.25">
      <c r="C59" s="41"/>
      <c r="D59" s="41"/>
      <c r="E59" s="42"/>
      <c r="F59" s="42"/>
      <c r="G59" s="344"/>
      <c r="H59" s="344"/>
      <c r="I59" s="345"/>
      <c r="J59" s="50"/>
      <c r="K59" s="50"/>
      <c r="L59" s="45"/>
      <c r="M59" s="47"/>
      <c r="N59" s="47"/>
      <c r="O59" s="42"/>
      <c r="P59" s="42"/>
      <c r="Q59" s="42"/>
      <c r="R59" s="45" t="str">
        <f t="shared" si="8"/>
        <v/>
      </c>
      <c r="V59" s="39" t="str">
        <f>+IF(OR(C59="",E59=""),"",VLOOKUP(E59,'EVALUACIÓN DE RIESGO'!$C$4:$G$9,5,FALSE))</f>
        <v/>
      </c>
      <c r="W59" s="39" t="str">
        <f>+IF(OR(C59="",F59=""),"",INDEX('EVALUACIÓN DE RIESGO'!$G$5:$G$9,MATCH('ANÁLISIS DE RIESGO'!F59,Calidad,0),1))</f>
        <v/>
      </c>
      <c r="X59" s="39" t="str">
        <f>+IF(OR(C59="",G59=""),"",INDEX('EVALUACIÓN DE RIESGO'!$G$5:$G$9,MATCH('ANÁLISIS DE RIESGO'!G59,MedioAmbiente2,0),1))</f>
        <v/>
      </c>
      <c r="Y59" s="39" t="str">
        <f>+IF(OR(C59="",H59=""),"",INDEX('EVALUACIÓN DE RIESGO'!$G$5:$G$9,MATCH('ANÁLISIS DE RIESGO'!H59,Salud,0),1))</f>
        <v/>
      </c>
      <c r="Z59" s="39">
        <f t="shared" si="4"/>
        <v>0</v>
      </c>
      <c r="AA59" s="39">
        <f>+IF(OR(C59="",K59=""),0,VLOOKUP(K59,'EVALUACIÓN DE RIESGO'!$C$22:$D$26,2,FALSE))</f>
        <v>0</v>
      </c>
      <c r="AB59" s="39">
        <f t="shared" si="0"/>
        <v>0</v>
      </c>
      <c r="AC59" s="39" t="str">
        <f>IF(AB59=0,"",LOOKUP(AB59,'EVALUACIÓN DE RIESGO'!$C$30:$C$34,'EVALUACIÓN DE RIESGO'!$B$30:$B$34))</f>
        <v/>
      </c>
      <c r="AD59" s="39">
        <f>+IF(OR(C59="",O59=""),0,VLOOKUP(O59,'EVALUACIÓN DE RIESGO'!$C$22:$D$26,2,FALSE))</f>
        <v>0</v>
      </c>
      <c r="AE59" s="39">
        <f>+IF(OR(C59="",Q59=""),0,(VLOOKUP(Q59,'EVALUACIÓN DE RIESGO'!$B$5:$G$9,6,FALSE)))</f>
        <v>0</v>
      </c>
      <c r="AF59" s="39">
        <f t="shared" si="1"/>
        <v>0</v>
      </c>
      <c r="AG59" s="39" t="str">
        <f>IF(AF59=0,"",LOOKUP(AF59,'EVALUACIÓN DE RIESGO'!$C$30:$C$34,'EVALUACIÓN DE RIESGO'!$B$30:$B$34))</f>
        <v/>
      </c>
    </row>
    <row r="60" spans="3:33" x14ac:dyDescent="0.25">
      <c r="C60" s="41"/>
      <c r="D60" s="41"/>
      <c r="E60" s="42"/>
      <c r="F60" s="42"/>
      <c r="G60" s="344"/>
      <c r="H60" s="344"/>
      <c r="I60" s="345"/>
      <c r="J60" s="50"/>
      <c r="K60" s="50"/>
      <c r="L60" s="45"/>
      <c r="M60" s="47"/>
      <c r="N60" s="47"/>
      <c r="O60" s="42"/>
      <c r="P60" s="42"/>
      <c r="Q60" s="42"/>
      <c r="R60" s="45" t="str">
        <f t="shared" si="8"/>
        <v/>
      </c>
      <c r="V60" s="39" t="str">
        <f>+IF(OR(C60="",E60=""),"",VLOOKUP(E60,'EVALUACIÓN DE RIESGO'!$C$4:$G$9,5,FALSE))</f>
        <v/>
      </c>
      <c r="W60" s="39" t="str">
        <f>+IF(OR(C60="",F60=""),"",INDEX('EVALUACIÓN DE RIESGO'!$G$5:$G$9,MATCH('ANÁLISIS DE RIESGO'!F60,Calidad,0),1))</f>
        <v/>
      </c>
      <c r="X60" s="39" t="str">
        <f>+IF(OR(C60="",G60=""),"",INDEX('EVALUACIÓN DE RIESGO'!$G$5:$G$9,MATCH('ANÁLISIS DE RIESGO'!G60,MedioAmbiente2,0),1))</f>
        <v/>
      </c>
      <c r="Y60" s="39" t="str">
        <f>+IF(OR(C60="",H60=""),"",INDEX('EVALUACIÓN DE RIESGO'!$G$5:$G$9,MATCH('ANÁLISIS DE RIESGO'!H60,Salud,0),1))</f>
        <v/>
      </c>
      <c r="Z60" s="39">
        <f t="shared" si="4"/>
        <v>0</v>
      </c>
      <c r="AA60" s="39">
        <f>+IF(OR(C60="",K60=""),0,VLOOKUP(K60,'EVALUACIÓN DE RIESGO'!$C$22:$D$26,2,FALSE))</f>
        <v>0</v>
      </c>
      <c r="AB60" s="39">
        <f t="shared" si="0"/>
        <v>0</v>
      </c>
      <c r="AC60" s="39" t="str">
        <f>IF(AB60=0,"",LOOKUP(AB60,'EVALUACIÓN DE RIESGO'!$C$30:$C$34,'EVALUACIÓN DE RIESGO'!$B$30:$B$34))</f>
        <v/>
      </c>
      <c r="AD60" s="39">
        <f>+IF(OR(C60="",O60=""),0,VLOOKUP(O60,'EVALUACIÓN DE RIESGO'!$C$22:$D$26,2,FALSE))</f>
        <v>0</v>
      </c>
      <c r="AE60" s="39">
        <f>+IF(OR(C60="",Q60=""),0,(VLOOKUP(Q60,'EVALUACIÓN DE RIESGO'!$B$5:$G$9,6,FALSE)))</f>
        <v>0</v>
      </c>
      <c r="AF60" s="39">
        <f t="shared" si="1"/>
        <v>0</v>
      </c>
      <c r="AG60" s="39" t="str">
        <f>IF(AF60=0,"",LOOKUP(AF60,'EVALUACIÓN DE RIESGO'!$C$30:$C$34,'EVALUACIÓN DE RIESGO'!$B$30:$B$34))</f>
        <v/>
      </c>
    </row>
    <row r="61" spans="3:33" x14ac:dyDescent="0.25">
      <c r="C61" s="41"/>
      <c r="D61" s="41"/>
      <c r="E61" s="42"/>
      <c r="F61" s="42"/>
      <c r="G61" s="51"/>
      <c r="H61" s="52"/>
      <c r="I61" s="52"/>
      <c r="J61" s="51"/>
      <c r="K61" s="51"/>
      <c r="L61" s="45"/>
      <c r="M61" s="47"/>
      <c r="N61" s="47"/>
      <c r="O61" s="42"/>
      <c r="P61" s="42"/>
      <c r="Q61" s="42"/>
      <c r="R61" s="45" t="str">
        <f t="shared" si="8"/>
        <v/>
      </c>
      <c r="V61" s="39" t="str">
        <f>+IF(OR(C61="",E61=""),"",VLOOKUP(E61,'EVALUACIÓN DE RIESGO'!$C$4:$G$9,5,FALSE))</f>
        <v/>
      </c>
      <c r="W61" s="39" t="str">
        <f>+IF(OR(C61="",F61=""),"",INDEX('EVALUACIÓN DE RIESGO'!$G$5:$G$9,MATCH('ANÁLISIS DE RIESGO'!F61,Calidad,0),1))</f>
        <v/>
      </c>
      <c r="X61" s="39" t="str">
        <f>+IF(OR(C61="",G61=""),"",INDEX('EVALUACIÓN DE RIESGO'!$G$5:$G$9,MATCH('ANÁLISIS DE RIESGO'!G61,MedioAmbiente2,0),1))</f>
        <v/>
      </c>
      <c r="Y61" s="39" t="str">
        <f>+IF(OR(C61="",H61=""),"",INDEX('EVALUACIÓN DE RIESGO'!$G$5:$G$9,MATCH('ANÁLISIS DE RIESGO'!H61,Salud,0),1))</f>
        <v/>
      </c>
      <c r="Z61" s="39">
        <f t="shared" si="4"/>
        <v>0</v>
      </c>
      <c r="AA61" s="39">
        <f>+IF(OR(C61="",K61=""),0,VLOOKUP(K61,'EVALUACIÓN DE RIESGO'!$C$22:$D$26,2,FALSE))</f>
        <v>0</v>
      </c>
      <c r="AB61" s="39">
        <f t="shared" si="0"/>
        <v>0</v>
      </c>
      <c r="AC61" s="39" t="str">
        <f>IF(AB61=0,"",LOOKUP(AB61,'EVALUACIÓN DE RIESGO'!$C$30:$C$34,'EVALUACIÓN DE RIESGO'!$B$30:$B$34))</f>
        <v/>
      </c>
      <c r="AD61" s="39">
        <f>+IF(OR(C61="",O61=""),0,VLOOKUP(O61,'EVALUACIÓN DE RIESGO'!$C$22:$D$26,2,FALSE))</f>
        <v>0</v>
      </c>
      <c r="AE61" s="39">
        <f>+IF(OR(C61="",Q61=""),0,(VLOOKUP(Q61,'EVALUACIÓN DE RIESGO'!$B$5:$G$9,6,FALSE)))</f>
        <v>0</v>
      </c>
      <c r="AF61" s="39">
        <f t="shared" si="1"/>
        <v>0</v>
      </c>
      <c r="AG61" s="39" t="str">
        <f>IF(AF61=0,"",LOOKUP(AF61,'EVALUACIÓN DE RIESGO'!$C$30:$C$34,'EVALUACIÓN DE RIESGO'!$B$30:$B$34))</f>
        <v/>
      </c>
    </row>
    <row r="62" spans="3:33" x14ac:dyDescent="0.25">
      <c r="C62" s="41"/>
      <c r="D62" s="41"/>
      <c r="E62" s="42"/>
      <c r="F62" s="42"/>
      <c r="G62" s="51"/>
      <c r="H62" s="52"/>
      <c r="I62" s="52"/>
      <c r="J62" s="51"/>
      <c r="K62" s="51"/>
      <c r="L62" s="45"/>
      <c r="M62" s="47"/>
      <c r="N62" s="47"/>
      <c r="O62" s="42"/>
      <c r="P62" s="42"/>
      <c r="Q62" s="42"/>
      <c r="R62" s="45" t="str">
        <f t="shared" si="8"/>
        <v/>
      </c>
      <c r="V62" s="39" t="str">
        <f>+IF(OR(C62="",E62=""),"",VLOOKUP(E62,'EVALUACIÓN DE RIESGO'!$C$4:$G$9,5,FALSE))</f>
        <v/>
      </c>
      <c r="W62" s="39" t="str">
        <f>+IF(OR(C62="",F62=""),"",INDEX('EVALUACIÓN DE RIESGO'!$G$5:$G$9,MATCH('ANÁLISIS DE RIESGO'!F62,Calidad,0),1))</f>
        <v/>
      </c>
      <c r="X62" s="39" t="str">
        <f>+IF(OR(C62="",G62=""),"",INDEX('EVALUACIÓN DE RIESGO'!$G$5:$G$9,MATCH('ANÁLISIS DE RIESGO'!G62,MedioAmbiente2,0),1))</f>
        <v/>
      </c>
      <c r="Y62" s="39" t="str">
        <f>+IF(OR(C62="",H62=""),"",INDEX('EVALUACIÓN DE RIESGO'!$G$5:$G$9,MATCH('ANÁLISIS DE RIESGO'!H62,Salud,0),1))</f>
        <v/>
      </c>
      <c r="Z62" s="39">
        <f t="shared" si="4"/>
        <v>0</v>
      </c>
      <c r="AA62" s="39">
        <f>+IF(OR(C62="",K62=""),0,VLOOKUP(K62,'EVALUACIÓN DE RIESGO'!$C$22:$D$26,2,FALSE))</f>
        <v>0</v>
      </c>
      <c r="AB62" s="39">
        <f t="shared" si="0"/>
        <v>0</v>
      </c>
      <c r="AC62" s="39" t="str">
        <f>IF(AB62=0,"",LOOKUP(AB62,'EVALUACIÓN DE RIESGO'!$C$30:$C$34,'EVALUACIÓN DE RIESGO'!$B$30:$B$34))</f>
        <v/>
      </c>
      <c r="AD62" s="39">
        <f>+IF(OR(C62="",O62=""),0,VLOOKUP(O62,'EVALUACIÓN DE RIESGO'!$C$22:$D$26,2,FALSE))</f>
        <v>0</v>
      </c>
      <c r="AE62" s="39">
        <f>+IF(OR(C62="",Q62=""),0,(VLOOKUP(Q62,'EVALUACIÓN DE RIESGO'!$B$5:$G$9,6,FALSE)))</f>
        <v>0</v>
      </c>
      <c r="AF62" s="39">
        <f t="shared" si="1"/>
        <v>0</v>
      </c>
      <c r="AG62" s="39" t="str">
        <f>IF(AF62=0,"",LOOKUP(AF62,'EVALUACIÓN DE RIESGO'!$C$30:$C$34,'EVALUACIÓN DE RIESGO'!$B$30:$B$34))</f>
        <v/>
      </c>
    </row>
    <row r="63" spans="3:33" x14ac:dyDescent="0.25">
      <c r="C63" s="41"/>
      <c r="D63" s="41"/>
      <c r="E63" s="42"/>
      <c r="F63" s="42"/>
      <c r="G63" s="51"/>
      <c r="H63" s="52"/>
      <c r="I63" s="52"/>
      <c r="J63" s="51"/>
      <c r="K63" s="51"/>
      <c r="L63" s="45"/>
      <c r="M63" s="47"/>
      <c r="N63" s="47"/>
      <c r="O63" s="42"/>
      <c r="P63" s="42"/>
      <c r="Q63" s="42"/>
      <c r="R63" s="45" t="str">
        <f t="shared" si="8"/>
        <v/>
      </c>
      <c r="V63" s="39" t="str">
        <f>+IF(OR(C63="",E63=""),"",VLOOKUP(E63,'EVALUACIÓN DE RIESGO'!$C$4:$G$9,5,FALSE))</f>
        <v/>
      </c>
      <c r="W63" s="39" t="str">
        <f>+IF(OR(C63="",F63=""),"",INDEX('EVALUACIÓN DE RIESGO'!$G$5:$G$9,MATCH('ANÁLISIS DE RIESGO'!F63,Calidad,0),1))</f>
        <v/>
      </c>
      <c r="X63" s="39" t="str">
        <f>+IF(OR(C63="",G63=""),"",INDEX('EVALUACIÓN DE RIESGO'!$G$5:$G$9,MATCH('ANÁLISIS DE RIESGO'!G63,MedioAmbiente2,0),1))</f>
        <v/>
      </c>
      <c r="Y63" s="39" t="str">
        <f>+IF(OR(C63="",H63=""),"",INDEX('EVALUACIÓN DE RIESGO'!$G$5:$G$9,MATCH('ANÁLISIS DE RIESGO'!H63,Salud,0),1))</f>
        <v/>
      </c>
      <c r="Z63" s="39">
        <f t="shared" si="4"/>
        <v>0</v>
      </c>
      <c r="AA63" s="39">
        <f>+IF(OR(C63="",K63=""),0,VLOOKUP(K63,'EVALUACIÓN DE RIESGO'!$C$22:$D$26,2,FALSE))</f>
        <v>0</v>
      </c>
      <c r="AB63" s="39">
        <f t="shared" si="0"/>
        <v>0</v>
      </c>
      <c r="AC63" s="39" t="str">
        <f>IF(AB63=0,"",LOOKUP(AB63,'EVALUACIÓN DE RIESGO'!$C$30:$C$34,'EVALUACIÓN DE RIESGO'!$B$30:$B$34))</f>
        <v/>
      </c>
      <c r="AD63" s="39">
        <f>+IF(OR(C63="",O63=""),0,VLOOKUP(O63,'EVALUACIÓN DE RIESGO'!$C$22:$D$26,2,FALSE))</f>
        <v>0</v>
      </c>
      <c r="AE63" s="39">
        <f>+IF(OR(C63="",Q63=""),0,(VLOOKUP(Q63,'EVALUACIÓN DE RIESGO'!$B$5:$G$9,6,FALSE)))</f>
        <v>0</v>
      </c>
      <c r="AF63" s="39">
        <f t="shared" si="1"/>
        <v>0</v>
      </c>
      <c r="AG63" s="39" t="str">
        <f>IF(AF63=0,"",LOOKUP(AF63,'EVALUACIÓN DE RIESGO'!$C$30:$C$34,'EVALUACIÓN DE RIESGO'!$B$30:$B$34))</f>
        <v/>
      </c>
    </row>
    <row r="64" spans="3:33" x14ac:dyDescent="0.25">
      <c r="C64" s="41"/>
      <c r="D64" s="41"/>
      <c r="E64" s="42"/>
      <c r="F64" s="42"/>
      <c r="G64" s="51"/>
      <c r="H64" s="52"/>
      <c r="I64" s="52"/>
      <c r="J64" s="51"/>
      <c r="K64" s="51"/>
      <c r="L64" s="45"/>
      <c r="M64" s="47"/>
      <c r="N64" s="47"/>
      <c r="O64" s="42"/>
      <c r="P64" s="42"/>
      <c r="Q64" s="42"/>
      <c r="R64" s="45" t="str">
        <f t="shared" si="8"/>
        <v/>
      </c>
      <c r="V64" s="39" t="str">
        <f>+IF(OR(C64="",E64=""),"",VLOOKUP(E64,'EVALUACIÓN DE RIESGO'!$C$4:$G$9,5,FALSE))</f>
        <v/>
      </c>
      <c r="W64" s="39" t="str">
        <f>+IF(OR(C64="",F64=""),"",INDEX('EVALUACIÓN DE RIESGO'!$G$5:$G$9,MATCH('ANÁLISIS DE RIESGO'!F64,Calidad,0),1))</f>
        <v/>
      </c>
      <c r="X64" s="39" t="str">
        <f>+IF(OR(C64="",G64=""),"",INDEX('EVALUACIÓN DE RIESGO'!$G$5:$G$9,MATCH('ANÁLISIS DE RIESGO'!G64,MedioAmbiente2,0),1))</f>
        <v/>
      </c>
      <c r="Y64" s="39" t="str">
        <f>+IF(OR(C64="",H64=""),"",INDEX('EVALUACIÓN DE RIESGO'!$G$5:$G$9,MATCH('ANÁLISIS DE RIESGO'!H64,Salud,0),1))</f>
        <v/>
      </c>
      <c r="Z64" s="39">
        <f t="shared" si="4"/>
        <v>0</v>
      </c>
      <c r="AA64" s="39">
        <f>+IF(OR(C64="",K64=""),0,VLOOKUP(K64,'EVALUACIÓN DE RIESGO'!$C$22:$D$26,2,FALSE))</f>
        <v>0</v>
      </c>
      <c r="AB64" s="39">
        <f t="shared" si="0"/>
        <v>0</v>
      </c>
      <c r="AC64" s="39" t="str">
        <f>IF(AB64=0,"",LOOKUP(AB64,'EVALUACIÓN DE RIESGO'!$C$30:$C$34,'EVALUACIÓN DE RIESGO'!$B$30:$B$34))</f>
        <v/>
      </c>
      <c r="AD64" s="39">
        <f>+IF(OR(C64="",O64=""),0,VLOOKUP(O64,'EVALUACIÓN DE RIESGO'!$C$22:$D$26,2,FALSE))</f>
        <v>0</v>
      </c>
      <c r="AE64" s="39">
        <f>+IF(OR(C64="",Q64=""),0,(VLOOKUP(Q64,'EVALUACIÓN DE RIESGO'!$B$5:$G$9,6,FALSE)))</f>
        <v>0</v>
      </c>
      <c r="AF64" s="39">
        <f t="shared" si="1"/>
        <v>0</v>
      </c>
      <c r="AG64" s="39" t="str">
        <f>IF(AF64=0,"",LOOKUP(AF64,'EVALUACIÓN DE RIESGO'!$C$30:$C$34,'EVALUACIÓN DE RIESGO'!$B$30:$B$34))</f>
        <v/>
      </c>
    </row>
    <row r="65" spans="3:33" x14ac:dyDescent="0.25">
      <c r="C65" s="41"/>
      <c r="D65" s="41"/>
      <c r="E65" s="42"/>
      <c r="F65" s="42"/>
      <c r="G65" s="51"/>
      <c r="H65" s="52"/>
      <c r="I65" s="52"/>
      <c r="J65" s="51"/>
      <c r="K65" s="51"/>
      <c r="L65" s="45"/>
      <c r="M65" s="47"/>
      <c r="N65" s="47"/>
      <c r="O65" s="42"/>
      <c r="P65" s="42"/>
      <c r="Q65" s="42"/>
      <c r="R65" s="45" t="str">
        <f t="shared" si="8"/>
        <v/>
      </c>
      <c r="V65" s="39" t="str">
        <f>+IF(OR(C65="",E65=""),"",VLOOKUP(E65,'EVALUACIÓN DE RIESGO'!$C$4:$G$9,5,FALSE))</f>
        <v/>
      </c>
      <c r="W65" s="39" t="str">
        <f>+IF(OR(C65="",F65=""),"",INDEX('EVALUACIÓN DE RIESGO'!$G$5:$G$9,MATCH('ANÁLISIS DE RIESGO'!F65,Calidad,0),1))</f>
        <v/>
      </c>
      <c r="X65" s="39" t="str">
        <f>+IF(OR(C65="",G65=""),"",INDEX('EVALUACIÓN DE RIESGO'!$G$5:$G$9,MATCH('ANÁLISIS DE RIESGO'!G65,MedioAmbiente2,0),1))</f>
        <v/>
      </c>
      <c r="Y65" s="39" t="str">
        <f>+IF(OR(C65="",H65=""),"",INDEX('EVALUACIÓN DE RIESGO'!$G$5:$G$9,MATCH('ANÁLISIS DE RIESGO'!H65,Salud,0),1))</f>
        <v/>
      </c>
      <c r="Z65" s="39">
        <f t="shared" si="4"/>
        <v>0</v>
      </c>
      <c r="AA65" s="39">
        <f>+IF(OR(C65="",K65=""),0,VLOOKUP(K65,'EVALUACIÓN DE RIESGO'!$C$22:$D$26,2,FALSE))</f>
        <v>0</v>
      </c>
      <c r="AB65" s="39">
        <f t="shared" si="0"/>
        <v>0</v>
      </c>
      <c r="AC65" s="39" t="str">
        <f>IF(AB65=0,"",LOOKUP(AB65,'EVALUACIÓN DE RIESGO'!$C$30:$C$34,'EVALUACIÓN DE RIESGO'!$B$30:$B$34))</f>
        <v/>
      </c>
      <c r="AD65" s="39">
        <f>+IF(OR(C65="",O65=""),0,VLOOKUP(O65,'EVALUACIÓN DE RIESGO'!$C$22:$D$26,2,FALSE))</f>
        <v>0</v>
      </c>
      <c r="AE65" s="39">
        <f>+IF(OR(C65="",Q65=""),0,(VLOOKUP(Q65,'EVALUACIÓN DE RIESGO'!$B$5:$G$9,6,FALSE)))</f>
        <v>0</v>
      </c>
      <c r="AF65" s="39">
        <f t="shared" si="1"/>
        <v>0</v>
      </c>
      <c r="AG65" s="39" t="str">
        <f>IF(AF65=0,"",LOOKUP(AF65,'EVALUACIÓN DE RIESGO'!$C$30:$C$34,'EVALUACIÓN DE RIESGO'!$B$30:$B$34))</f>
        <v/>
      </c>
    </row>
    <row r="66" spans="3:33" x14ac:dyDescent="0.25">
      <c r="C66" s="41"/>
      <c r="D66" s="41"/>
      <c r="E66" s="42"/>
      <c r="F66" s="42"/>
      <c r="G66" s="42"/>
      <c r="H66" s="42"/>
      <c r="J66" s="42"/>
      <c r="K66" s="42"/>
      <c r="L66" s="45"/>
      <c r="M66" s="47"/>
      <c r="N66" s="47"/>
      <c r="O66" s="42"/>
      <c r="P66" s="42"/>
      <c r="Q66" s="42"/>
      <c r="R66" s="45" t="str">
        <f t="shared" si="8"/>
        <v/>
      </c>
      <c r="V66" s="39" t="str">
        <f>+IF(OR(C66="",E66=""),"",VLOOKUP(E66,'EVALUACIÓN DE RIESGO'!$C$4:$G$9,5,FALSE))</f>
        <v/>
      </c>
      <c r="W66" s="39" t="str">
        <f>+IF(OR(C66="",F66=""),"",INDEX('EVALUACIÓN DE RIESGO'!$G$5:$G$9,MATCH('ANÁLISIS DE RIESGO'!F66,Calidad,0),1))</f>
        <v/>
      </c>
      <c r="X66" s="39" t="str">
        <f>+IF(OR(C66="",G66=""),"",INDEX('EVALUACIÓN DE RIESGO'!$G$5:$G$9,MATCH('ANÁLISIS DE RIESGO'!G66,MedioAmbiente2,0),1))</f>
        <v/>
      </c>
      <c r="Y66" s="39" t="str">
        <f>+IF(OR(C66="",H66=""),"",INDEX('EVALUACIÓN DE RIESGO'!$G$5:$G$9,MATCH('ANÁLISIS DE RIESGO'!H66,Salud,0),1))</f>
        <v/>
      </c>
      <c r="Z66" s="39">
        <f t="shared" si="4"/>
        <v>0</v>
      </c>
      <c r="AA66" s="39">
        <f>+IF(OR(C66="",K66=""),0,VLOOKUP(K66,'EVALUACIÓN DE RIESGO'!$C$22:$D$26,2,FALSE))</f>
        <v>0</v>
      </c>
      <c r="AB66" s="39">
        <f t="shared" si="0"/>
        <v>0</v>
      </c>
      <c r="AC66" s="39" t="str">
        <f>IF(AB66=0,"",LOOKUP(AB66,'EVALUACIÓN DE RIESGO'!$C$30:$C$34,'EVALUACIÓN DE RIESGO'!$B$30:$B$34))</f>
        <v/>
      </c>
      <c r="AD66" s="39">
        <f>+IF(OR(C66="",O66=""),0,VLOOKUP(O66,'EVALUACIÓN DE RIESGO'!$C$22:$D$26,2,FALSE))</f>
        <v>0</v>
      </c>
      <c r="AE66" s="39">
        <f>+IF(OR(C66="",Q66=""),0,(VLOOKUP(Q66,'EVALUACIÓN DE RIESGO'!$B$5:$G$9,6,FALSE)))</f>
        <v>0</v>
      </c>
      <c r="AF66" s="39">
        <f t="shared" si="1"/>
        <v>0</v>
      </c>
      <c r="AG66" s="39" t="str">
        <f>IF(AF66=0,"",LOOKUP(AF66,'EVALUACIÓN DE RIESGO'!$C$30:$C$34,'EVALUACIÓN DE RIESGO'!$B$30:$B$34))</f>
        <v/>
      </c>
    </row>
    <row r="67" spans="3:33" x14ac:dyDescent="0.25">
      <c r="C67" s="41"/>
      <c r="D67" s="41"/>
      <c r="E67" s="42"/>
      <c r="F67" s="42"/>
      <c r="G67" s="42"/>
      <c r="H67" s="42"/>
      <c r="J67" s="42"/>
      <c r="K67" s="42"/>
      <c r="L67" s="45"/>
      <c r="M67" s="47"/>
      <c r="N67" s="47"/>
      <c r="O67" s="42"/>
      <c r="P67" s="42"/>
      <c r="Q67" s="42"/>
      <c r="R67" s="45" t="str">
        <f t="shared" si="8"/>
        <v/>
      </c>
      <c r="V67" s="39" t="str">
        <f>+IF(OR(C67="",E67=""),"",VLOOKUP(E67,'EVALUACIÓN DE RIESGO'!$C$4:$G$9,5,FALSE))</f>
        <v/>
      </c>
      <c r="W67" s="39" t="str">
        <f>+IF(OR(C67="",F67=""),"",INDEX('EVALUACIÓN DE RIESGO'!$G$5:$G$9,MATCH('ANÁLISIS DE RIESGO'!F67,Calidad,0),1))</f>
        <v/>
      </c>
      <c r="X67" s="39" t="str">
        <f>+IF(OR(C67="",G67=""),"",INDEX('EVALUACIÓN DE RIESGO'!$G$5:$G$9,MATCH('ANÁLISIS DE RIESGO'!G67,MedioAmbiente2,0),1))</f>
        <v/>
      </c>
      <c r="Y67" s="39" t="str">
        <f>+IF(OR(C67="",H67=""),"",INDEX('EVALUACIÓN DE RIESGO'!$G$5:$G$9,MATCH('ANÁLISIS DE RIESGO'!H67,Salud,0),1))</f>
        <v/>
      </c>
      <c r="Z67" s="39">
        <f t="shared" si="4"/>
        <v>0</v>
      </c>
      <c r="AA67" s="39">
        <f>+IF(OR(C67="",K67=""),0,VLOOKUP(K67,'EVALUACIÓN DE RIESGO'!$C$22:$D$26,2,FALSE))</f>
        <v>0</v>
      </c>
      <c r="AB67" s="39">
        <f t="shared" si="0"/>
        <v>0</v>
      </c>
      <c r="AC67" s="39" t="str">
        <f>IF(AB67=0,"",LOOKUP(AB67,'EVALUACIÓN DE RIESGO'!$C$30:$C$34,'EVALUACIÓN DE RIESGO'!$B$30:$B$34))</f>
        <v/>
      </c>
      <c r="AD67" s="39">
        <f>+IF(OR(C67="",O67=""),0,VLOOKUP(O67,'EVALUACIÓN DE RIESGO'!$C$22:$D$26,2,FALSE))</f>
        <v>0</v>
      </c>
      <c r="AE67" s="39">
        <f>+IF(OR(C67="",Q67=""),0,(VLOOKUP(Q67,'EVALUACIÓN DE RIESGO'!$B$5:$G$9,6,FALSE)))</f>
        <v>0</v>
      </c>
      <c r="AF67" s="39">
        <f t="shared" si="1"/>
        <v>0</v>
      </c>
      <c r="AG67" s="39" t="str">
        <f>IF(AF67=0,"",LOOKUP(AF67,'EVALUACIÓN DE RIESGO'!$C$30:$C$34,'EVALUACIÓN DE RIESGO'!$B$30:$B$34))</f>
        <v/>
      </c>
    </row>
    <row r="68" spans="3:33" x14ac:dyDescent="0.25">
      <c r="C68" s="41"/>
      <c r="D68" s="41"/>
      <c r="E68" s="42"/>
      <c r="F68" s="42"/>
      <c r="G68" s="42"/>
      <c r="H68" s="42"/>
      <c r="J68" s="42"/>
      <c r="K68" s="42"/>
      <c r="L68" s="45"/>
      <c r="M68" s="47"/>
      <c r="N68" s="47"/>
      <c r="O68" s="42"/>
      <c r="P68" s="42"/>
      <c r="Q68" s="42"/>
      <c r="R68" s="45" t="str">
        <f t="shared" si="8"/>
        <v/>
      </c>
      <c r="V68" s="39" t="str">
        <f>+IF(OR(C68="",E68=""),"",VLOOKUP(E68,'EVALUACIÓN DE RIESGO'!$C$4:$G$9,5,FALSE))</f>
        <v/>
      </c>
      <c r="W68" s="39" t="str">
        <f>+IF(OR(C68="",F68=""),"",INDEX('EVALUACIÓN DE RIESGO'!$G$5:$G$9,MATCH('ANÁLISIS DE RIESGO'!F68,Calidad,0),1))</f>
        <v/>
      </c>
      <c r="X68" s="39" t="str">
        <f>+IF(OR(C68="",G68=""),"",INDEX('EVALUACIÓN DE RIESGO'!$G$5:$G$9,MATCH('ANÁLISIS DE RIESGO'!G68,MedioAmbiente2,0),1))</f>
        <v/>
      </c>
      <c r="Y68" s="39" t="str">
        <f>+IF(OR(C68="",H68=""),"",INDEX('EVALUACIÓN DE RIESGO'!$G$5:$G$9,MATCH('ANÁLISIS DE RIESGO'!H68,Salud,0),1))</f>
        <v/>
      </c>
      <c r="Z68" s="39">
        <f t="shared" si="4"/>
        <v>0</v>
      </c>
      <c r="AA68" s="39">
        <f>+IF(OR(C68="",K68=""),0,VLOOKUP(K68,'EVALUACIÓN DE RIESGO'!$C$22:$D$26,2,FALSE))</f>
        <v>0</v>
      </c>
      <c r="AB68" s="39">
        <f t="shared" si="0"/>
        <v>0</v>
      </c>
      <c r="AC68" s="39" t="str">
        <f>IF(AB68=0,"",LOOKUP(AB68,'EVALUACIÓN DE RIESGO'!$C$30:$C$34,'EVALUACIÓN DE RIESGO'!$B$30:$B$34))</f>
        <v/>
      </c>
      <c r="AD68" s="39">
        <f>+IF(OR(C68="",O68=""),0,VLOOKUP(O68,'EVALUACIÓN DE RIESGO'!$C$22:$D$26,2,FALSE))</f>
        <v>0</v>
      </c>
      <c r="AE68" s="39">
        <f>+IF(OR(C68="",Q68=""),0,(VLOOKUP(Q68,'EVALUACIÓN DE RIESGO'!$B$5:$G$9,6,FALSE)))</f>
        <v>0</v>
      </c>
      <c r="AF68" s="39">
        <f t="shared" si="1"/>
        <v>0</v>
      </c>
      <c r="AG68" s="39" t="str">
        <f>IF(AF68=0,"",LOOKUP(AF68,'EVALUACIÓN DE RIESGO'!$C$30:$C$34,'EVALUACIÓN DE RIESGO'!$B$30:$B$34))</f>
        <v/>
      </c>
    </row>
    <row r="69" spans="3:33" x14ac:dyDescent="0.25">
      <c r="C69" s="41"/>
      <c r="D69" s="41"/>
      <c r="E69" s="42"/>
      <c r="F69" s="42"/>
      <c r="G69" s="42"/>
      <c r="H69" s="42"/>
      <c r="J69" s="42"/>
      <c r="K69" s="42"/>
      <c r="L69" s="45"/>
      <c r="M69" s="47"/>
      <c r="N69" s="47"/>
      <c r="O69" s="42"/>
      <c r="P69" s="42"/>
      <c r="Q69" s="42"/>
      <c r="R69" s="45" t="str">
        <f t="shared" si="8"/>
        <v/>
      </c>
      <c r="V69" s="39" t="str">
        <f>+IF(OR(C69="",E69=""),"",VLOOKUP(E69,'EVALUACIÓN DE RIESGO'!$C$4:$G$9,5,FALSE))</f>
        <v/>
      </c>
      <c r="W69" s="39" t="str">
        <f>+IF(OR(C69="",F69=""),"",INDEX('EVALUACIÓN DE RIESGO'!$G$5:$G$9,MATCH('ANÁLISIS DE RIESGO'!F69,Calidad,0),1))</f>
        <v/>
      </c>
      <c r="X69" s="39" t="str">
        <f>+IF(OR(C69="",G69=""),"",INDEX('EVALUACIÓN DE RIESGO'!$G$5:$G$9,MATCH('ANÁLISIS DE RIESGO'!G69,MedioAmbiente2,0),1))</f>
        <v/>
      </c>
      <c r="Y69" s="39" t="str">
        <f>+IF(OR(C69="",H69=""),"",INDEX('EVALUACIÓN DE RIESGO'!$G$5:$G$9,MATCH('ANÁLISIS DE RIESGO'!H69,Salud,0),1))</f>
        <v/>
      </c>
      <c r="Z69" s="39">
        <f t="shared" si="4"/>
        <v>0</v>
      </c>
      <c r="AA69" s="39">
        <f>+IF(OR(C69="",K69=""),0,VLOOKUP(K69,'EVALUACIÓN DE RIESGO'!$C$22:$D$26,2,FALSE))</f>
        <v>0</v>
      </c>
      <c r="AB69" s="39">
        <f t="shared" si="0"/>
        <v>0</v>
      </c>
      <c r="AC69" s="39" t="str">
        <f>IF(AB69=0,"",LOOKUP(AB69,'EVALUACIÓN DE RIESGO'!$C$30:$C$34,'EVALUACIÓN DE RIESGO'!$B$30:$B$34))</f>
        <v/>
      </c>
      <c r="AD69" s="39">
        <f>+IF(OR(C69="",O69=""),0,VLOOKUP(O69,'EVALUACIÓN DE RIESGO'!$C$22:$D$26,2,FALSE))</f>
        <v>0</v>
      </c>
      <c r="AE69" s="39">
        <f>+IF(OR(C69="",Q69=""),0,(VLOOKUP(Q69,'EVALUACIÓN DE RIESGO'!$B$5:$G$9,6,FALSE)))</f>
        <v>0</v>
      </c>
      <c r="AF69" s="39">
        <f t="shared" si="1"/>
        <v>0</v>
      </c>
      <c r="AG69" s="39" t="str">
        <f>IF(AF69=0,"",LOOKUP(AF69,'EVALUACIÓN DE RIESGO'!$C$30:$C$34,'EVALUACIÓN DE RIESGO'!$B$30:$B$34))</f>
        <v/>
      </c>
    </row>
    <row r="70" spans="3:33" x14ac:dyDescent="0.25">
      <c r="C70" s="41"/>
      <c r="D70" s="41"/>
      <c r="E70" s="42"/>
      <c r="F70" s="42"/>
      <c r="G70" s="42"/>
      <c r="H70" s="42"/>
      <c r="J70" s="42"/>
      <c r="K70" s="42"/>
      <c r="L70" s="45"/>
      <c r="M70" s="47"/>
      <c r="N70" s="47"/>
      <c r="O70" s="42"/>
      <c r="P70" s="42"/>
      <c r="Q70" s="42"/>
      <c r="R70" s="45" t="str">
        <f t="shared" si="8"/>
        <v/>
      </c>
      <c r="V70" s="39" t="str">
        <f>+IF(OR(C70="",E70=""),"",VLOOKUP(E70,'EVALUACIÓN DE RIESGO'!$C$4:$G$9,5,FALSE))</f>
        <v/>
      </c>
      <c r="W70" s="39" t="str">
        <f>+IF(OR(C70="",F70=""),"",INDEX('EVALUACIÓN DE RIESGO'!$G$5:$G$9,MATCH('ANÁLISIS DE RIESGO'!F70,Calidad,0),1))</f>
        <v/>
      </c>
      <c r="X70" s="39" t="str">
        <f>+IF(OR(C70="",G70=""),"",INDEX('EVALUACIÓN DE RIESGO'!$G$5:$G$9,MATCH('ANÁLISIS DE RIESGO'!G70,MedioAmbiente2,0),1))</f>
        <v/>
      </c>
      <c r="Y70" s="39" t="str">
        <f>+IF(OR(C70="",H70=""),"",INDEX('EVALUACIÓN DE RIESGO'!$G$5:$G$9,MATCH('ANÁLISIS DE RIESGO'!H70,Salud,0),1))</f>
        <v/>
      </c>
      <c r="Z70" s="39">
        <f t="shared" si="4"/>
        <v>0</v>
      </c>
      <c r="AA70" s="39">
        <f>+IF(OR(C70="",K70=""),0,VLOOKUP(K70,'EVALUACIÓN DE RIESGO'!$C$22:$D$26,2,FALSE))</f>
        <v>0</v>
      </c>
      <c r="AB70" s="39">
        <f t="shared" si="0"/>
        <v>0</v>
      </c>
      <c r="AC70" s="39" t="str">
        <f>IF(AB70=0,"",LOOKUP(AB70,'EVALUACIÓN DE RIESGO'!$C$30:$C$34,'EVALUACIÓN DE RIESGO'!$B$30:$B$34))</f>
        <v/>
      </c>
      <c r="AD70" s="39">
        <f>+IF(OR(C70="",O70=""),0,VLOOKUP(O70,'EVALUACIÓN DE RIESGO'!$C$22:$D$26,2,FALSE))</f>
        <v>0</v>
      </c>
      <c r="AE70" s="39">
        <f>+IF(OR(C70="",Q70=""),0,(VLOOKUP(Q70,'EVALUACIÓN DE RIESGO'!$B$5:$G$9,6,FALSE)))</f>
        <v>0</v>
      </c>
      <c r="AF70" s="39">
        <f t="shared" si="1"/>
        <v>0</v>
      </c>
      <c r="AG70" s="39" t="str">
        <f>IF(AF70=0,"",LOOKUP(AF70,'EVALUACIÓN DE RIESGO'!$C$30:$C$34,'EVALUACIÓN DE RIESGO'!$B$30:$B$34))</f>
        <v/>
      </c>
    </row>
    <row r="71" spans="3:33" x14ac:dyDescent="0.25">
      <c r="C71" s="41"/>
      <c r="D71" s="41"/>
      <c r="E71" s="42"/>
      <c r="F71" s="42"/>
      <c r="G71" s="42"/>
      <c r="H71" s="42"/>
      <c r="J71" s="42"/>
      <c r="K71" s="42"/>
      <c r="L71" s="45"/>
      <c r="M71" s="47"/>
      <c r="N71" s="47"/>
      <c r="O71" s="42"/>
      <c r="P71" s="42"/>
      <c r="Q71" s="42"/>
      <c r="R71" s="45" t="str">
        <f t="shared" si="8"/>
        <v/>
      </c>
      <c r="V71" s="39" t="str">
        <f>+IF(OR(C71="",E71=""),"",VLOOKUP(E71,'EVALUACIÓN DE RIESGO'!$C$4:$G$9,5,FALSE))</f>
        <v/>
      </c>
      <c r="W71" s="39" t="str">
        <f>+IF(OR(C71="",F71=""),"",INDEX('EVALUACIÓN DE RIESGO'!$G$5:$G$9,MATCH('ANÁLISIS DE RIESGO'!F71,Calidad,0),1))</f>
        <v/>
      </c>
      <c r="X71" s="39" t="str">
        <f>+IF(OR(C71="",G71=""),"",INDEX('EVALUACIÓN DE RIESGO'!$G$5:$G$9,MATCH('ANÁLISIS DE RIESGO'!G71,MedioAmbiente2,0),1))</f>
        <v/>
      </c>
      <c r="Y71" s="39" t="str">
        <f>+IF(OR(C71="",H71=""),"",INDEX('EVALUACIÓN DE RIESGO'!$G$5:$G$9,MATCH('ANÁLISIS DE RIESGO'!H71,Salud,0),1))</f>
        <v/>
      </c>
      <c r="Z71" s="39">
        <f t="shared" si="4"/>
        <v>0</v>
      </c>
      <c r="AA71" s="39">
        <f>+IF(OR(C71="",K71=""),0,VLOOKUP(K71,'EVALUACIÓN DE RIESGO'!$C$22:$D$26,2,FALSE))</f>
        <v>0</v>
      </c>
      <c r="AB71" s="39">
        <f t="shared" si="0"/>
        <v>0</v>
      </c>
      <c r="AC71" s="39" t="str">
        <f>IF(AB71=0,"",LOOKUP(AB71,'EVALUACIÓN DE RIESGO'!$C$30:$C$34,'EVALUACIÓN DE RIESGO'!$B$30:$B$34))</f>
        <v/>
      </c>
      <c r="AD71" s="39">
        <f>+IF(OR(C71="",O71=""),0,VLOOKUP(O71,'EVALUACIÓN DE RIESGO'!$C$22:$D$26,2,FALSE))</f>
        <v>0</v>
      </c>
      <c r="AE71" s="39">
        <f>+IF(OR(C71="",Q71=""),0,(VLOOKUP(Q71,'EVALUACIÓN DE RIESGO'!$B$5:$G$9,6,FALSE)))</f>
        <v>0</v>
      </c>
      <c r="AF71" s="39">
        <f t="shared" si="1"/>
        <v>0</v>
      </c>
      <c r="AG71" s="39" t="str">
        <f>IF(AF71=0,"",LOOKUP(AF71,'EVALUACIÓN DE RIESGO'!$C$30:$C$34,'EVALUACIÓN DE RIESGO'!$B$30:$B$34))</f>
        <v/>
      </c>
    </row>
    <row r="72" spans="3:33" x14ac:dyDescent="0.25">
      <c r="C72" s="41"/>
      <c r="D72" s="41"/>
      <c r="E72" s="42"/>
      <c r="F72" s="42"/>
      <c r="G72" s="42"/>
      <c r="H72" s="42"/>
      <c r="J72" s="42"/>
      <c r="K72" s="42"/>
      <c r="L72" s="45"/>
      <c r="M72" s="47"/>
      <c r="N72" s="47"/>
      <c r="O72" s="42"/>
      <c r="P72" s="42"/>
      <c r="Q72" s="42"/>
      <c r="R72" s="45" t="str">
        <f t="shared" si="8"/>
        <v/>
      </c>
      <c r="V72" s="39" t="str">
        <f>+IF(OR(C72="",E72=""),"",VLOOKUP(E72,'EVALUACIÓN DE RIESGO'!$C$4:$G$9,5,FALSE))</f>
        <v/>
      </c>
      <c r="W72" s="39" t="str">
        <f>+IF(OR(C72="",F72=""),"",INDEX('EVALUACIÓN DE RIESGO'!$G$5:$G$9,MATCH('ANÁLISIS DE RIESGO'!F72,Calidad,0),1))</f>
        <v/>
      </c>
      <c r="X72" s="39" t="str">
        <f>+IF(OR(C72="",G72=""),"",INDEX('EVALUACIÓN DE RIESGO'!$G$5:$G$9,MATCH('ANÁLISIS DE RIESGO'!G72,MedioAmbiente2,0),1))</f>
        <v/>
      </c>
      <c r="Y72" s="39" t="str">
        <f>+IF(OR(C72="",H72=""),"",INDEX('EVALUACIÓN DE RIESGO'!$G$5:$G$9,MATCH('ANÁLISIS DE RIESGO'!H72,Salud,0),1))</f>
        <v/>
      </c>
      <c r="Z72" s="39">
        <f t="shared" si="4"/>
        <v>0</v>
      </c>
      <c r="AA72" s="39">
        <f>+IF(OR(C72="",K72=""),0,VLOOKUP(K72,'EVALUACIÓN DE RIESGO'!$C$22:$D$26,2,FALSE))</f>
        <v>0</v>
      </c>
      <c r="AB72" s="39">
        <f t="shared" si="0"/>
        <v>0</v>
      </c>
      <c r="AC72" s="39" t="str">
        <f>IF(AB72=0,"",LOOKUP(AB72,'EVALUACIÓN DE RIESGO'!$C$30:$C$34,'EVALUACIÓN DE RIESGO'!$B$30:$B$34))</f>
        <v/>
      </c>
      <c r="AD72" s="39">
        <f>+IF(OR(C72="",O72=""),0,VLOOKUP(O72,'EVALUACIÓN DE RIESGO'!$C$22:$D$26,2,FALSE))</f>
        <v>0</v>
      </c>
      <c r="AE72" s="39">
        <f>+IF(OR(C72="",Q72=""),0,(VLOOKUP(Q72,'EVALUACIÓN DE RIESGO'!$B$5:$G$9,6,FALSE)))</f>
        <v>0</v>
      </c>
      <c r="AF72" s="39">
        <f t="shared" si="1"/>
        <v>0</v>
      </c>
      <c r="AG72" s="39" t="str">
        <f>IF(AF72=0,"",LOOKUP(AF72,'EVALUACIÓN DE RIESGO'!$C$30:$C$34,'EVALUACIÓN DE RIESGO'!$B$30:$B$34))</f>
        <v/>
      </c>
    </row>
    <row r="73" spans="3:33" x14ac:dyDescent="0.25">
      <c r="C73" s="41"/>
      <c r="D73" s="41"/>
      <c r="E73" s="42"/>
      <c r="F73" s="42"/>
      <c r="G73" s="42"/>
      <c r="H73" s="42"/>
      <c r="J73" s="42"/>
      <c r="K73" s="42"/>
      <c r="L73" s="45"/>
      <c r="M73" s="47"/>
      <c r="N73" s="47"/>
      <c r="O73" s="42"/>
      <c r="P73" s="42"/>
      <c r="Q73" s="42"/>
      <c r="R73" s="45" t="str">
        <f t="shared" si="8"/>
        <v/>
      </c>
      <c r="V73" s="39" t="str">
        <f>+IF(OR(C73="",E73=""),"",VLOOKUP(E73,'EVALUACIÓN DE RIESGO'!$C$4:$G$9,5,FALSE))</f>
        <v/>
      </c>
      <c r="W73" s="39" t="str">
        <f>+IF(OR(C73="",F73=""),"",INDEX('EVALUACIÓN DE RIESGO'!$G$5:$G$9,MATCH('ANÁLISIS DE RIESGO'!F73,Calidad,0),1))</f>
        <v/>
      </c>
      <c r="X73" s="39" t="str">
        <f>+IF(OR(C73="",G73=""),"",INDEX('EVALUACIÓN DE RIESGO'!$G$5:$G$9,MATCH('ANÁLISIS DE RIESGO'!G73,MedioAmbiente2,0),1))</f>
        <v/>
      </c>
      <c r="Y73" s="39" t="str">
        <f>+IF(OR(C73="",H73=""),"",INDEX('EVALUACIÓN DE RIESGO'!$G$5:$G$9,MATCH('ANÁLISIS DE RIESGO'!H73,Salud,0),1))</f>
        <v/>
      </c>
      <c r="Z73" s="39">
        <f t="shared" si="4"/>
        <v>0</v>
      </c>
      <c r="AA73" s="39">
        <f>+IF(OR(C73="",K73=""),0,VLOOKUP(K73,'EVALUACIÓN DE RIESGO'!$C$22:$D$26,2,FALSE))</f>
        <v>0</v>
      </c>
      <c r="AB73" s="39">
        <f t="shared" si="0"/>
        <v>0</v>
      </c>
      <c r="AC73" s="39" t="str">
        <f>IF(AB73=0,"",LOOKUP(AB73,'EVALUACIÓN DE RIESGO'!$C$30:$C$34,'EVALUACIÓN DE RIESGO'!$B$30:$B$34))</f>
        <v/>
      </c>
      <c r="AD73" s="39">
        <f>+IF(OR(C73="",O73=""),0,VLOOKUP(O73,'EVALUACIÓN DE RIESGO'!$C$22:$D$26,2,FALSE))</f>
        <v>0</v>
      </c>
      <c r="AE73" s="39">
        <f>+IF(OR(C73="",Q73=""),0,(VLOOKUP(Q73,'EVALUACIÓN DE RIESGO'!$B$5:$G$9,6,FALSE)))</f>
        <v>0</v>
      </c>
      <c r="AF73" s="39">
        <f t="shared" si="1"/>
        <v>0</v>
      </c>
      <c r="AG73" s="39" t="str">
        <f>IF(AF73=0,"",LOOKUP(AF73,'EVALUACIÓN DE RIESGO'!$C$30:$C$34,'EVALUACIÓN DE RIESGO'!$B$30:$B$34))</f>
        <v/>
      </c>
    </row>
    <row r="74" spans="3:33" x14ac:dyDescent="0.25">
      <c r="C74" s="41"/>
      <c r="D74" s="41"/>
      <c r="E74" s="42"/>
      <c r="F74" s="42"/>
      <c r="G74" s="42"/>
      <c r="H74" s="42"/>
      <c r="J74" s="42"/>
      <c r="K74" s="42"/>
      <c r="L74" s="45"/>
      <c r="M74" s="47"/>
      <c r="N74" s="47"/>
      <c r="O74" s="42"/>
      <c r="P74" s="42"/>
      <c r="Q74" s="42"/>
      <c r="R74" s="45" t="str">
        <f t="shared" si="8"/>
        <v/>
      </c>
      <c r="V74" s="39" t="str">
        <f>+IF(OR(C74="",E74=""),"",VLOOKUP(E74,'EVALUACIÓN DE RIESGO'!$C$4:$G$9,5,FALSE))</f>
        <v/>
      </c>
      <c r="W74" s="39" t="str">
        <f>+IF(OR(C74="",F74=""),"",INDEX('EVALUACIÓN DE RIESGO'!$G$5:$G$9,MATCH('ANÁLISIS DE RIESGO'!F74,Calidad,0),1))</f>
        <v/>
      </c>
      <c r="X74" s="39" t="str">
        <f>+IF(OR(C74="",G74=""),"",INDEX('EVALUACIÓN DE RIESGO'!$G$5:$G$9,MATCH('ANÁLISIS DE RIESGO'!G74,MedioAmbiente2,0),1))</f>
        <v/>
      </c>
      <c r="Y74" s="39" t="str">
        <f>+IF(OR(C74="",H74=""),"",INDEX('EVALUACIÓN DE RIESGO'!$G$5:$G$9,MATCH('ANÁLISIS DE RIESGO'!H74,Salud,0),1))</f>
        <v/>
      </c>
      <c r="Z74" s="39">
        <f t="shared" si="4"/>
        <v>0</v>
      </c>
      <c r="AA74" s="39">
        <f>+IF(OR(C74="",K74=""),0,VLOOKUP(K74,'EVALUACIÓN DE RIESGO'!$C$22:$D$26,2,FALSE))</f>
        <v>0</v>
      </c>
      <c r="AB74" s="39">
        <f t="shared" si="0"/>
        <v>0</v>
      </c>
      <c r="AC74" s="39" t="str">
        <f>IF(AB74=0,"",LOOKUP(AB74,'EVALUACIÓN DE RIESGO'!$C$30:$C$34,'EVALUACIÓN DE RIESGO'!$B$30:$B$34))</f>
        <v/>
      </c>
      <c r="AD74" s="39">
        <f>+IF(OR(C74="",O74=""),0,VLOOKUP(O74,'EVALUACIÓN DE RIESGO'!$C$22:$D$26,2,FALSE))</f>
        <v>0</v>
      </c>
      <c r="AE74" s="39">
        <f>+IF(OR(C74="",Q74=""),0,(VLOOKUP(Q74,'EVALUACIÓN DE RIESGO'!$B$5:$G$9,6,FALSE)))</f>
        <v>0</v>
      </c>
      <c r="AF74" s="39">
        <f t="shared" si="1"/>
        <v>0</v>
      </c>
      <c r="AG74" s="39" t="str">
        <f>IF(AF74=0,"",LOOKUP(AF74,'EVALUACIÓN DE RIESGO'!$C$30:$C$34,'EVALUACIÓN DE RIESGO'!$B$30:$B$34))</f>
        <v/>
      </c>
    </row>
    <row r="75" spans="3:33" x14ac:dyDescent="0.25">
      <c r="C75" s="41"/>
      <c r="D75" s="41"/>
      <c r="E75" s="42"/>
      <c r="F75" s="42"/>
      <c r="G75" s="42"/>
      <c r="H75" s="42"/>
      <c r="J75" s="42"/>
      <c r="K75" s="42"/>
      <c r="L75" s="45"/>
      <c r="M75" s="47"/>
      <c r="N75" s="47"/>
      <c r="O75" s="42"/>
      <c r="P75" s="42"/>
      <c r="Q75" s="42"/>
      <c r="R75" s="45" t="str">
        <f t="shared" si="8"/>
        <v/>
      </c>
      <c r="V75" s="39" t="str">
        <f>+IF(OR(C75="",E75=""),"",VLOOKUP(E75,'EVALUACIÓN DE RIESGO'!$C$4:$G$9,5,FALSE))</f>
        <v/>
      </c>
      <c r="W75" s="39" t="str">
        <f>+IF(OR(C75="",F75=""),"",INDEX('EVALUACIÓN DE RIESGO'!$G$5:$G$9,MATCH('ANÁLISIS DE RIESGO'!F75,Calidad,0),1))</f>
        <v/>
      </c>
      <c r="X75" s="39" t="str">
        <f>+IF(OR(C75="",G75=""),"",INDEX('EVALUACIÓN DE RIESGO'!$G$5:$G$9,MATCH('ANÁLISIS DE RIESGO'!G75,MedioAmbiente2,0),1))</f>
        <v/>
      </c>
      <c r="Y75" s="39" t="str">
        <f>+IF(OR(C75="",H75=""),"",INDEX('EVALUACIÓN DE RIESGO'!$G$5:$G$9,MATCH('ANÁLISIS DE RIESGO'!H75,Salud,0),1))</f>
        <v/>
      </c>
      <c r="Z75" s="39">
        <f t="shared" si="4"/>
        <v>0</v>
      </c>
      <c r="AA75" s="39">
        <f>+IF(OR(C75="",K75=""),0,VLOOKUP(K75,'EVALUACIÓN DE RIESGO'!$C$22:$D$26,2,FALSE))</f>
        <v>0</v>
      </c>
      <c r="AB75" s="39">
        <f t="shared" si="0"/>
        <v>0</v>
      </c>
      <c r="AC75" s="39" t="str">
        <f>IF(AB75=0,"",LOOKUP(AB75,'EVALUACIÓN DE RIESGO'!$C$30:$C$34,'EVALUACIÓN DE RIESGO'!$B$30:$B$34))</f>
        <v/>
      </c>
      <c r="AD75" s="39">
        <f>+IF(OR(C75="",O75=""),0,VLOOKUP(O75,'EVALUACIÓN DE RIESGO'!$C$22:$D$26,2,FALSE))</f>
        <v>0</v>
      </c>
      <c r="AE75" s="39">
        <f>+IF(OR(C75="",Q75=""),0,(VLOOKUP(Q75,'EVALUACIÓN DE RIESGO'!$B$5:$G$9,6,FALSE)))</f>
        <v>0</v>
      </c>
      <c r="AF75" s="39">
        <f t="shared" si="1"/>
        <v>0</v>
      </c>
      <c r="AG75" s="39" t="str">
        <f>IF(AF75=0,"",LOOKUP(AF75,'EVALUACIÓN DE RIESGO'!$C$30:$C$34,'EVALUACIÓN DE RIESGO'!$B$30:$B$34))</f>
        <v/>
      </c>
    </row>
    <row r="76" spans="3:33" x14ac:dyDescent="0.25">
      <c r="C76" s="41"/>
      <c r="D76" s="41"/>
      <c r="E76" s="42"/>
      <c r="F76" s="42"/>
      <c r="G76" s="42"/>
      <c r="H76" s="42"/>
      <c r="J76" s="42"/>
      <c r="K76" s="42"/>
      <c r="L76" s="45"/>
      <c r="M76" s="47"/>
      <c r="N76" s="47"/>
      <c r="O76" s="42"/>
      <c r="P76" s="42"/>
      <c r="Q76" s="42"/>
      <c r="R76" s="45" t="str">
        <f t="shared" si="8"/>
        <v/>
      </c>
      <c r="V76" s="39" t="str">
        <f>+IF(OR(C76="",E76=""),"",VLOOKUP(E76,'EVALUACIÓN DE RIESGO'!$C$4:$G$9,5,FALSE))</f>
        <v/>
      </c>
      <c r="W76" s="39" t="str">
        <f>+IF(OR(C76="",F76=""),"",INDEX('EVALUACIÓN DE RIESGO'!$G$5:$G$9,MATCH('ANÁLISIS DE RIESGO'!F76,Calidad,0),1))</f>
        <v/>
      </c>
      <c r="X76" s="39" t="str">
        <f>+IF(OR(C76="",G76=""),"",INDEX('EVALUACIÓN DE RIESGO'!$G$5:$G$9,MATCH('ANÁLISIS DE RIESGO'!G76,MedioAmbiente2,0),1))</f>
        <v/>
      </c>
      <c r="Y76" s="39" t="str">
        <f>+IF(OR(C76="",H76=""),"",INDEX('EVALUACIÓN DE RIESGO'!$G$5:$G$9,MATCH('ANÁLISIS DE RIESGO'!H76,Salud,0),1))</f>
        <v/>
      </c>
      <c r="Z76" s="39">
        <f t="shared" si="4"/>
        <v>0</v>
      </c>
      <c r="AA76" s="39">
        <f>+IF(OR(C76="",K76=""),0,VLOOKUP(K76,'EVALUACIÓN DE RIESGO'!$C$22:$D$26,2,FALSE))</f>
        <v>0</v>
      </c>
      <c r="AB76" s="39">
        <f t="shared" si="0"/>
        <v>0</v>
      </c>
      <c r="AC76" s="39" t="str">
        <f>IF(AB76=0,"",LOOKUP(AB76,'EVALUACIÓN DE RIESGO'!$C$30:$C$34,'EVALUACIÓN DE RIESGO'!$B$30:$B$34))</f>
        <v/>
      </c>
      <c r="AD76" s="39">
        <f>+IF(OR(C76="",O76=""),0,VLOOKUP(O76,'EVALUACIÓN DE RIESGO'!$C$22:$D$26,2,FALSE))</f>
        <v>0</v>
      </c>
      <c r="AE76" s="39">
        <f>+IF(OR(C76="",Q76=""),0,(VLOOKUP(Q76,'EVALUACIÓN DE RIESGO'!$B$5:$G$9,6,FALSE)))</f>
        <v>0</v>
      </c>
      <c r="AF76" s="39">
        <f t="shared" si="1"/>
        <v>0</v>
      </c>
      <c r="AG76" s="39" t="str">
        <f>IF(AF76=0,"",LOOKUP(AF76,'EVALUACIÓN DE RIESGO'!$C$30:$C$34,'EVALUACIÓN DE RIESGO'!$B$30:$B$34))</f>
        <v/>
      </c>
    </row>
    <row r="77" spans="3:33" x14ac:dyDescent="0.25">
      <c r="C77" s="41"/>
      <c r="D77" s="41"/>
      <c r="E77" s="42"/>
      <c r="F77" s="42"/>
      <c r="G77" s="42"/>
      <c r="H77" s="42"/>
      <c r="J77" s="42"/>
      <c r="K77" s="42"/>
      <c r="L77" s="45"/>
      <c r="M77" s="47"/>
      <c r="N77" s="47"/>
      <c r="O77" s="42"/>
      <c r="P77" s="42"/>
      <c r="Q77" s="42"/>
      <c r="R77" s="45" t="str">
        <f t="shared" si="8"/>
        <v/>
      </c>
      <c r="V77" s="39" t="str">
        <f>+IF(OR(C77="",E77=""),"",VLOOKUP(E77,'EVALUACIÓN DE RIESGO'!$C$4:$G$9,5,FALSE))</f>
        <v/>
      </c>
      <c r="W77" s="39" t="str">
        <f>+IF(OR(C77="",F77=""),"",INDEX('EVALUACIÓN DE RIESGO'!$G$5:$G$9,MATCH('ANÁLISIS DE RIESGO'!F77,Calidad,0),1))</f>
        <v/>
      </c>
      <c r="X77" s="39" t="str">
        <f>+IF(OR(C77="",G77=""),"",INDEX('EVALUACIÓN DE RIESGO'!$G$5:$G$9,MATCH('ANÁLISIS DE RIESGO'!G77,MedioAmbiente2,0),1))</f>
        <v/>
      </c>
      <c r="Y77" s="39" t="str">
        <f>+IF(OR(C77="",H77=""),"",INDEX('EVALUACIÓN DE RIESGO'!$G$5:$G$9,MATCH('ANÁLISIS DE RIESGO'!H77,Salud,0),1))</f>
        <v/>
      </c>
      <c r="Z77" s="39">
        <f t="shared" si="4"/>
        <v>0</v>
      </c>
      <c r="AA77" s="39">
        <f>+IF(OR(C77="",K77=""),0,VLOOKUP(K77,'EVALUACIÓN DE RIESGO'!$C$22:$D$26,2,FALSE))</f>
        <v>0</v>
      </c>
      <c r="AB77" s="39">
        <f t="shared" si="0"/>
        <v>0</v>
      </c>
      <c r="AC77" s="39" t="str">
        <f>IF(AB77=0,"",LOOKUP(AB77,'EVALUACIÓN DE RIESGO'!$C$30:$C$34,'EVALUACIÓN DE RIESGO'!$B$30:$B$34))</f>
        <v/>
      </c>
      <c r="AD77" s="39">
        <f>+IF(OR(C77="",O77=""),0,VLOOKUP(O77,'EVALUACIÓN DE RIESGO'!$C$22:$D$26,2,FALSE))</f>
        <v>0</v>
      </c>
      <c r="AE77" s="39">
        <f>+IF(OR(C77="",Q77=""),0,(VLOOKUP(Q77,'EVALUACIÓN DE RIESGO'!$B$5:$G$9,6,FALSE)))</f>
        <v>0</v>
      </c>
      <c r="AF77" s="39">
        <f t="shared" si="1"/>
        <v>0</v>
      </c>
      <c r="AG77" s="39" t="str">
        <f>IF(AF77=0,"",LOOKUP(AF77,'EVALUACIÓN DE RIESGO'!$C$30:$C$34,'EVALUACIÓN DE RIESGO'!$B$30:$B$34))</f>
        <v/>
      </c>
    </row>
    <row r="78" spans="3:33" x14ac:dyDescent="0.25">
      <c r="C78" s="41"/>
      <c r="D78" s="41"/>
      <c r="E78" s="42"/>
      <c r="F78" s="42"/>
      <c r="G78" s="42"/>
      <c r="H78" s="42"/>
      <c r="J78" s="42"/>
      <c r="K78" s="42"/>
      <c r="L78" s="45"/>
      <c r="M78" s="47"/>
      <c r="N78" s="47"/>
      <c r="O78" s="42"/>
      <c r="P78" s="42"/>
      <c r="Q78" s="42"/>
      <c r="R78" s="45" t="str">
        <f t="shared" si="8"/>
        <v/>
      </c>
      <c r="V78" s="39" t="str">
        <f>+IF(OR(C78="",E78=""),"",VLOOKUP(E78,'EVALUACIÓN DE RIESGO'!$C$4:$G$9,5,FALSE))</f>
        <v/>
      </c>
      <c r="W78" s="39" t="str">
        <f>+IF(OR(C78="",F78=""),"",INDEX('EVALUACIÓN DE RIESGO'!$G$5:$G$9,MATCH('ANÁLISIS DE RIESGO'!F78,Calidad,0),1))</f>
        <v/>
      </c>
      <c r="X78" s="39" t="str">
        <f>+IF(OR(C78="",G78=""),"",INDEX('EVALUACIÓN DE RIESGO'!$G$5:$G$9,MATCH('ANÁLISIS DE RIESGO'!G78,MedioAmbiente2,0),1))</f>
        <v/>
      </c>
      <c r="Y78" s="39" t="str">
        <f>+IF(OR(C78="",H78=""),"",INDEX('EVALUACIÓN DE RIESGO'!$G$5:$G$9,MATCH('ANÁLISIS DE RIESGO'!H78,Salud,0),1))</f>
        <v/>
      </c>
      <c r="Z78" s="39">
        <f t="shared" si="4"/>
        <v>0</v>
      </c>
      <c r="AA78" s="39">
        <f>+IF(OR(C78="",K78=""),0,VLOOKUP(K78,'EVALUACIÓN DE RIESGO'!$C$22:$D$26,2,FALSE))</f>
        <v>0</v>
      </c>
      <c r="AB78" s="39">
        <f t="shared" si="0"/>
        <v>0</v>
      </c>
      <c r="AC78" s="39" t="str">
        <f>IF(AB78=0,"",LOOKUP(AB78,'EVALUACIÓN DE RIESGO'!$C$30:$C$34,'EVALUACIÓN DE RIESGO'!$B$30:$B$34))</f>
        <v/>
      </c>
      <c r="AD78" s="39">
        <f>+IF(OR(C78="",O78=""),0,VLOOKUP(O78,'EVALUACIÓN DE RIESGO'!$C$22:$D$26,2,FALSE))</f>
        <v>0</v>
      </c>
      <c r="AE78" s="39">
        <f>+IF(OR(C78="",Q78=""),0,(VLOOKUP(Q78,'EVALUACIÓN DE RIESGO'!$B$5:$G$9,6,FALSE)))</f>
        <v>0</v>
      </c>
      <c r="AF78" s="39">
        <f t="shared" si="1"/>
        <v>0</v>
      </c>
      <c r="AG78" s="39" t="str">
        <f>IF(AF78=0,"",LOOKUP(AF78,'EVALUACIÓN DE RIESGO'!$C$30:$C$34,'EVALUACIÓN DE RIESGO'!$B$30:$B$34))</f>
        <v/>
      </c>
    </row>
    <row r="79" spans="3:33" x14ac:dyDescent="0.25">
      <c r="C79" s="41"/>
      <c r="D79" s="41"/>
      <c r="E79" s="42"/>
      <c r="F79" s="42"/>
      <c r="G79" s="42"/>
      <c r="H79" s="42"/>
      <c r="J79" s="42"/>
      <c r="K79" s="42"/>
      <c r="L79" s="45"/>
      <c r="M79" s="47"/>
      <c r="N79" s="47"/>
      <c r="O79" s="42"/>
      <c r="P79" s="42"/>
      <c r="Q79" s="42"/>
      <c r="R79" s="45" t="str">
        <f t="shared" si="8"/>
        <v/>
      </c>
      <c r="V79" s="39" t="str">
        <f>+IF(OR(C79="",E79=""),"",VLOOKUP(E79,'EVALUACIÓN DE RIESGO'!$C$4:$G$9,5,FALSE))</f>
        <v/>
      </c>
      <c r="W79" s="39" t="str">
        <f>+IF(OR(C79="",F79=""),"",INDEX('EVALUACIÓN DE RIESGO'!$G$5:$G$9,MATCH('ANÁLISIS DE RIESGO'!F79,Calidad,0),1))</f>
        <v/>
      </c>
      <c r="X79" s="39" t="str">
        <f>+IF(OR(C79="",G79=""),"",INDEX('EVALUACIÓN DE RIESGO'!$G$5:$G$9,MATCH('ANÁLISIS DE RIESGO'!G79,MedioAmbiente2,0),1))</f>
        <v/>
      </c>
      <c r="Y79" s="39" t="str">
        <f>+IF(OR(C79="",H79=""),"",INDEX('EVALUACIÓN DE RIESGO'!$G$5:$G$9,MATCH('ANÁLISIS DE RIESGO'!H79,Salud,0),1))</f>
        <v/>
      </c>
      <c r="Z79" s="39">
        <f t="shared" si="4"/>
        <v>0</v>
      </c>
      <c r="AA79" s="39">
        <f>+IF(OR(C79="",K79=""),0,VLOOKUP(K79,'EVALUACIÓN DE RIESGO'!$C$22:$D$26,2,FALSE))</f>
        <v>0</v>
      </c>
      <c r="AB79" s="39">
        <f t="shared" si="0"/>
        <v>0</v>
      </c>
      <c r="AC79" s="39" t="str">
        <f>IF(AB79=0,"",LOOKUP(AB79,'EVALUACIÓN DE RIESGO'!$C$30:$C$34,'EVALUACIÓN DE RIESGO'!$B$30:$B$34))</f>
        <v/>
      </c>
      <c r="AD79" s="39">
        <f>+IF(OR(C79="",O79=""),0,VLOOKUP(O79,'EVALUACIÓN DE RIESGO'!$C$22:$D$26,2,FALSE))</f>
        <v>0</v>
      </c>
      <c r="AE79" s="39">
        <f>+IF(OR(C79="",Q79=""),0,(VLOOKUP(Q79,'EVALUACIÓN DE RIESGO'!$B$5:$G$9,6,FALSE)))</f>
        <v>0</v>
      </c>
      <c r="AF79" s="39">
        <f t="shared" si="1"/>
        <v>0</v>
      </c>
      <c r="AG79" s="39" t="str">
        <f>IF(AF79=0,"",LOOKUP(AF79,'EVALUACIÓN DE RIESGO'!$C$30:$C$34,'EVALUACIÓN DE RIESGO'!$B$30:$B$34))</f>
        <v/>
      </c>
    </row>
    <row r="80" spans="3:33" x14ac:dyDescent="0.25">
      <c r="C80" s="41"/>
      <c r="D80" s="41"/>
      <c r="E80" s="42"/>
      <c r="F80" s="42"/>
      <c r="G80" s="42"/>
      <c r="H80" s="42"/>
      <c r="J80" s="42"/>
      <c r="K80" s="42"/>
      <c r="L80" s="45"/>
      <c r="M80" s="47"/>
      <c r="N80" s="47"/>
      <c r="O80" s="42"/>
      <c r="P80" s="42"/>
      <c r="Q80" s="42"/>
      <c r="R80" s="45" t="str">
        <f t="shared" si="8"/>
        <v/>
      </c>
      <c r="V80" s="39" t="str">
        <f>+IF(OR(C80="",E80=""),"",VLOOKUP(E80,'EVALUACIÓN DE RIESGO'!$C$4:$G$9,5,FALSE))</f>
        <v/>
      </c>
      <c r="W80" s="39" t="str">
        <f>+IF(OR(C80="",F80=""),"",INDEX('EVALUACIÓN DE RIESGO'!$G$5:$G$9,MATCH('ANÁLISIS DE RIESGO'!F80,Calidad,0),1))</f>
        <v/>
      </c>
      <c r="X80" s="39" t="str">
        <f>+IF(OR(C80="",G80=""),"",INDEX('EVALUACIÓN DE RIESGO'!$G$5:$G$9,MATCH('ANÁLISIS DE RIESGO'!G80,MedioAmbiente2,0),1))</f>
        <v/>
      </c>
      <c r="Y80" s="39" t="str">
        <f>+IF(OR(C80="",H80=""),"",INDEX('EVALUACIÓN DE RIESGO'!$G$5:$G$9,MATCH('ANÁLISIS DE RIESGO'!H80,Salud,0),1))</f>
        <v/>
      </c>
      <c r="Z80" s="39">
        <f t="shared" si="4"/>
        <v>0</v>
      </c>
      <c r="AA80" s="39">
        <f>+IF(OR(C80="",K80=""),0,VLOOKUP(K80,'EVALUACIÓN DE RIESGO'!$C$22:$D$26,2,FALSE))</f>
        <v>0</v>
      </c>
      <c r="AB80" s="39">
        <f t="shared" si="0"/>
        <v>0</v>
      </c>
      <c r="AC80" s="39" t="str">
        <f>IF(AB80=0,"",LOOKUP(AB80,'EVALUACIÓN DE RIESGO'!$C$30:$C$34,'EVALUACIÓN DE RIESGO'!$B$30:$B$34))</f>
        <v/>
      </c>
      <c r="AD80" s="39">
        <f>+IF(OR(C80="",O80=""),0,VLOOKUP(O80,'EVALUACIÓN DE RIESGO'!$C$22:$D$26,2,FALSE))</f>
        <v>0</v>
      </c>
      <c r="AE80" s="39">
        <f>+IF(OR(C80="",Q80=""),0,(VLOOKUP(Q80,'EVALUACIÓN DE RIESGO'!$B$5:$G$9,6,FALSE)))</f>
        <v>0</v>
      </c>
      <c r="AF80" s="39">
        <f t="shared" si="1"/>
        <v>0</v>
      </c>
      <c r="AG80" s="39" t="str">
        <f>IF(AF80=0,"",LOOKUP(AF80,'EVALUACIÓN DE RIESGO'!$C$30:$C$34,'EVALUACIÓN DE RIESGO'!$B$30:$B$34))</f>
        <v/>
      </c>
    </row>
    <row r="81" spans="3:33" x14ac:dyDescent="0.25">
      <c r="C81" s="41"/>
      <c r="D81" s="41"/>
      <c r="E81" s="42"/>
      <c r="F81" s="42"/>
      <c r="G81" s="42"/>
      <c r="H81" s="42"/>
      <c r="J81" s="42"/>
      <c r="K81" s="42"/>
      <c r="L81" s="45"/>
      <c r="M81" s="47"/>
      <c r="N81" s="47"/>
      <c r="O81" s="42"/>
      <c r="P81" s="42"/>
      <c r="Q81" s="42"/>
      <c r="R81" s="45" t="str">
        <f t="shared" si="8"/>
        <v/>
      </c>
      <c r="V81" s="39" t="str">
        <f>+IF(OR(C81="",E81=""),"",VLOOKUP(E81,'EVALUACIÓN DE RIESGO'!$C$4:$G$9,5,FALSE))</f>
        <v/>
      </c>
      <c r="W81" s="39" t="str">
        <f>+IF(OR(C81="",F81=""),"",INDEX('EVALUACIÓN DE RIESGO'!$G$5:$G$9,MATCH('ANÁLISIS DE RIESGO'!F81,Calidad,0),1))</f>
        <v/>
      </c>
      <c r="X81" s="39" t="str">
        <f>+IF(OR(C81="",G81=""),"",INDEX('EVALUACIÓN DE RIESGO'!$G$5:$G$9,MATCH('ANÁLISIS DE RIESGO'!G81,MedioAmbiente2,0),1))</f>
        <v/>
      </c>
      <c r="Y81" s="39" t="str">
        <f>+IF(OR(C81="",H81=""),"",INDEX('EVALUACIÓN DE RIESGO'!$G$5:$G$9,MATCH('ANÁLISIS DE RIESGO'!H81,Salud,0),1))</f>
        <v/>
      </c>
      <c r="Z81" s="39">
        <f t="shared" si="4"/>
        <v>0</v>
      </c>
      <c r="AA81" s="39">
        <f>+IF(OR(C81="",K81=""),0,VLOOKUP(K81,'EVALUACIÓN DE RIESGO'!$C$22:$D$26,2,FALSE))</f>
        <v>0</v>
      </c>
      <c r="AB81" s="39">
        <f t="shared" si="0"/>
        <v>0</v>
      </c>
      <c r="AC81" s="39" t="str">
        <f>IF(AB81=0,"",LOOKUP(AB81,'EVALUACIÓN DE RIESGO'!$C$30:$C$34,'EVALUACIÓN DE RIESGO'!$B$30:$B$34))</f>
        <v/>
      </c>
      <c r="AD81" s="39">
        <f>+IF(OR(C81="",O81=""),0,VLOOKUP(O81,'EVALUACIÓN DE RIESGO'!$C$22:$D$26,2,FALSE))</f>
        <v>0</v>
      </c>
      <c r="AE81" s="39">
        <f>+IF(OR(C81="",Q81=""),0,(VLOOKUP(Q81,'EVALUACIÓN DE RIESGO'!$B$5:$G$9,6,FALSE)))</f>
        <v>0</v>
      </c>
      <c r="AF81" s="39">
        <f t="shared" si="1"/>
        <v>0</v>
      </c>
      <c r="AG81" s="39" t="str">
        <f>IF(AF81=0,"",LOOKUP(AF81,'EVALUACIÓN DE RIESGO'!$C$30:$C$34,'EVALUACIÓN DE RIESGO'!$B$30:$B$34))</f>
        <v/>
      </c>
    </row>
    <row r="82" spans="3:33" x14ac:dyDescent="0.25">
      <c r="C82" s="41"/>
      <c r="D82" s="41"/>
      <c r="E82" s="42"/>
      <c r="F82" s="42"/>
      <c r="G82" s="42"/>
      <c r="H82" s="42"/>
      <c r="J82" s="42"/>
      <c r="K82" s="42"/>
      <c r="L82" s="45"/>
      <c r="M82" s="47"/>
      <c r="N82" s="47"/>
      <c r="O82" s="42"/>
      <c r="P82" s="42"/>
      <c r="Q82" s="42"/>
      <c r="R82" s="45" t="str">
        <f t="shared" si="8"/>
        <v/>
      </c>
      <c r="V82" s="39" t="str">
        <f>+IF(OR(C82="",E82=""),"",VLOOKUP(E82,'EVALUACIÓN DE RIESGO'!$C$4:$G$9,5,FALSE))</f>
        <v/>
      </c>
      <c r="W82" s="39" t="str">
        <f>+IF(OR(C82="",F82=""),"",INDEX('EVALUACIÓN DE RIESGO'!$G$5:$G$9,MATCH('ANÁLISIS DE RIESGO'!F82,Calidad,0),1))</f>
        <v/>
      </c>
      <c r="X82" s="39" t="str">
        <f>+IF(OR(C82="",G82=""),"",INDEX('EVALUACIÓN DE RIESGO'!$G$5:$G$9,MATCH('ANÁLISIS DE RIESGO'!G82,MedioAmbiente2,0),1))</f>
        <v/>
      </c>
      <c r="Y82" s="39" t="str">
        <f>+IF(OR(C82="",H82=""),"",INDEX('EVALUACIÓN DE RIESGO'!$G$5:$G$9,MATCH('ANÁLISIS DE RIESGO'!H82,Salud,0),1))</f>
        <v/>
      </c>
      <c r="Z82" s="39">
        <f t="shared" si="4"/>
        <v>0</v>
      </c>
      <c r="AA82" s="39">
        <f>+IF(OR(C82="",K82=""),0,VLOOKUP(K82,'EVALUACIÓN DE RIESGO'!$C$22:$D$26,2,FALSE))</f>
        <v>0</v>
      </c>
      <c r="AB82" s="39">
        <f t="shared" si="0"/>
        <v>0</v>
      </c>
      <c r="AC82" s="39" t="str">
        <f>IF(AB82=0,"",LOOKUP(AB82,'EVALUACIÓN DE RIESGO'!$C$30:$C$34,'EVALUACIÓN DE RIESGO'!$B$30:$B$34))</f>
        <v/>
      </c>
      <c r="AD82" s="39">
        <f>+IF(OR(C82="",O82=""),0,VLOOKUP(O82,'EVALUACIÓN DE RIESGO'!$C$22:$D$26,2,FALSE))</f>
        <v>0</v>
      </c>
      <c r="AE82" s="39">
        <f>+IF(OR(C82="",Q82=""),0,(VLOOKUP(Q82,'EVALUACIÓN DE RIESGO'!$B$5:$G$9,6,FALSE)))</f>
        <v>0</v>
      </c>
      <c r="AF82" s="39">
        <f t="shared" si="1"/>
        <v>0</v>
      </c>
      <c r="AG82" s="39" t="str">
        <f>IF(AF82=0,"",LOOKUP(AF82,'EVALUACIÓN DE RIESGO'!$C$30:$C$34,'EVALUACIÓN DE RIESGO'!$B$30:$B$34))</f>
        <v/>
      </c>
    </row>
    <row r="83" spans="3:33" x14ac:dyDescent="0.25">
      <c r="C83" s="41"/>
      <c r="D83" s="41"/>
      <c r="E83" s="42"/>
      <c r="F83" s="42"/>
      <c r="G83" s="42"/>
      <c r="H83" s="42"/>
      <c r="J83" s="42"/>
      <c r="K83" s="42"/>
      <c r="L83" s="45"/>
      <c r="M83" s="47"/>
      <c r="N83" s="47"/>
      <c r="O83" s="42"/>
      <c r="P83" s="42"/>
      <c r="Q83" s="42"/>
      <c r="R83" s="45" t="str">
        <f t="shared" si="8"/>
        <v/>
      </c>
      <c r="V83" s="39" t="str">
        <f>+IF(OR(C83="",E83=""),"",VLOOKUP(E83,'EVALUACIÓN DE RIESGO'!$C$4:$G$9,5,FALSE))</f>
        <v/>
      </c>
      <c r="W83" s="39" t="str">
        <f>+IF(OR(C83="",F83=""),"",INDEX('EVALUACIÓN DE RIESGO'!$G$5:$G$9,MATCH('ANÁLISIS DE RIESGO'!F83,Calidad,0),1))</f>
        <v/>
      </c>
      <c r="X83" s="39" t="str">
        <f>+IF(OR(C83="",G83=""),"",INDEX('EVALUACIÓN DE RIESGO'!$G$5:$G$9,MATCH('ANÁLISIS DE RIESGO'!G83,MedioAmbiente2,0),1))</f>
        <v/>
      </c>
      <c r="Y83" s="39" t="str">
        <f>+IF(OR(C83="",H83=""),"",INDEX('EVALUACIÓN DE RIESGO'!$G$5:$G$9,MATCH('ANÁLISIS DE RIESGO'!H83,Salud,0),1))</f>
        <v/>
      </c>
      <c r="Z83" s="39">
        <f t="shared" si="4"/>
        <v>0</v>
      </c>
      <c r="AA83" s="39">
        <f>+IF(OR(C83="",K83=""),0,VLOOKUP(K83,'EVALUACIÓN DE RIESGO'!$C$22:$D$26,2,FALSE))</f>
        <v>0</v>
      </c>
      <c r="AB83" s="39">
        <f t="shared" si="0"/>
        <v>0</v>
      </c>
      <c r="AC83" s="39" t="str">
        <f>IF(AB83=0,"",LOOKUP(AB83,'EVALUACIÓN DE RIESGO'!$C$30:$C$34,'EVALUACIÓN DE RIESGO'!$B$30:$B$34))</f>
        <v/>
      </c>
      <c r="AD83" s="39">
        <f>+IF(OR(C83="",O83=""),0,VLOOKUP(O83,'EVALUACIÓN DE RIESGO'!$C$22:$D$26,2,FALSE))</f>
        <v>0</v>
      </c>
      <c r="AE83" s="39">
        <f>+IF(OR(C83="",Q83=""),0,(VLOOKUP(Q83,'EVALUACIÓN DE RIESGO'!$B$5:$G$9,6,FALSE)))</f>
        <v>0</v>
      </c>
      <c r="AF83" s="39">
        <f t="shared" si="1"/>
        <v>0</v>
      </c>
      <c r="AG83" s="39" t="str">
        <f>IF(AF83=0,"",LOOKUP(AF83,'EVALUACIÓN DE RIESGO'!$C$30:$C$34,'EVALUACIÓN DE RIESGO'!$B$30:$B$34))</f>
        <v/>
      </c>
    </row>
    <row r="84" spans="3:33" x14ac:dyDescent="0.25">
      <c r="C84" s="41"/>
      <c r="D84" s="41"/>
      <c r="E84" s="42"/>
      <c r="F84" s="42"/>
      <c r="G84" s="42"/>
      <c r="H84" s="42"/>
      <c r="J84" s="42"/>
      <c r="K84" s="42"/>
      <c r="L84" s="45"/>
      <c r="M84" s="47"/>
      <c r="N84" s="47"/>
      <c r="O84" s="42"/>
      <c r="P84" s="42"/>
      <c r="Q84" s="42"/>
      <c r="R84" s="45" t="str">
        <f t="shared" ref="R84:R147" si="9">IF(C84="","",IF(AG84="","Faltan datos",AF84 &amp; " - " &amp;AG84))</f>
        <v/>
      </c>
      <c r="V84" s="39" t="str">
        <f>+IF(OR(C84="",E84=""),"",VLOOKUP(E84,'EVALUACIÓN DE RIESGO'!$C$4:$G$9,5,FALSE))</f>
        <v/>
      </c>
      <c r="W84" s="39" t="str">
        <f>+IF(OR(C84="",F84=""),"",INDEX('EVALUACIÓN DE RIESGO'!$G$5:$G$9,MATCH('ANÁLISIS DE RIESGO'!F84,Calidad,0),1))</f>
        <v/>
      </c>
      <c r="X84" s="39" t="str">
        <f>+IF(OR(C84="",G84=""),"",INDEX('EVALUACIÓN DE RIESGO'!$G$5:$G$9,MATCH('ANÁLISIS DE RIESGO'!G84,MedioAmbiente2,0),1))</f>
        <v/>
      </c>
      <c r="Y84" s="39" t="str">
        <f>+IF(OR(C84="",H84=""),"",INDEX('EVALUACIÓN DE RIESGO'!$G$5:$G$9,MATCH('ANÁLISIS DE RIESGO'!H84,Salud,0),1))</f>
        <v/>
      </c>
      <c r="Z84" s="39">
        <f t="shared" si="4"/>
        <v>0</v>
      </c>
      <c r="AA84" s="39">
        <f>+IF(OR(C84="",K84=""),0,VLOOKUP(K84,'EVALUACIÓN DE RIESGO'!$C$22:$D$26,2,FALSE))</f>
        <v>0</v>
      </c>
      <c r="AB84" s="39">
        <f t="shared" ref="AB84:AB147" si="10">+Z84*AA84</f>
        <v>0</v>
      </c>
      <c r="AC84" s="39" t="str">
        <f>IF(AB84=0,"",LOOKUP(AB84,'EVALUACIÓN DE RIESGO'!$C$30:$C$34,'EVALUACIÓN DE RIESGO'!$B$30:$B$34))</f>
        <v/>
      </c>
      <c r="AD84" s="39">
        <f>+IF(OR(C84="",O84=""),0,VLOOKUP(O84,'EVALUACIÓN DE RIESGO'!$C$22:$D$26,2,FALSE))</f>
        <v>0</v>
      </c>
      <c r="AE84" s="39">
        <f>+IF(OR(C84="",Q84=""),0,(VLOOKUP(Q84,'EVALUACIÓN DE RIESGO'!$B$5:$G$9,6,FALSE)))</f>
        <v>0</v>
      </c>
      <c r="AF84" s="39">
        <f t="shared" ref="AF84:AF147" si="11">+AD84*AE84</f>
        <v>0</v>
      </c>
      <c r="AG84" s="39" t="str">
        <f>IF(AF84=0,"",LOOKUP(AF84,'EVALUACIÓN DE RIESGO'!$C$30:$C$34,'EVALUACIÓN DE RIESGO'!$B$30:$B$34))</f>
        <v/>
      </c>
    </row>
    <row r="85" spans="3:33" x14ac:dyDescent="0.25">
      <c r="C85" s="41"/>
      <c r="D85" s="41"/>
      <c r="E85" s="42"/>
      <c r="F85" s="42"/>
      <c r="G85" s="42"/>
      <c r="H85" s="42"/>
      <c r="J85" s="42"/>
      <c r="K85" s="42"/>
      <c r="L85" s="45"/>
      <c r="M85" s="47"/>
      <c r="N85" s="47"/>
      <c r="O85" s="42"/>
      <c r="P85" s="42"/>
      <c r="Q85" s="42"/>
      <c r="R85" s="45" t="str">
        <f t="shared" si="9"/>
        <v/>
      </c>
      <c r="V85" s="39" t="str">
        <f>+IF(OR(C85="",E85=""),"",VLOOKUP(E85,'EVALUACIÓN DE RIESGO'!$C$4:$G$9,5,FALSE))</f>
        <v/>
      </c>
      <c r="W85" s="39" t="str">
        <f>+IF(OR(C85="",F85=""),"",INDEX('EVALUACIÓN DE RIESGO'!$G$5:$G$9,MATCH('ANÁLISIS DE RIESGO'!F85,Calidad,0),1))</f>
        <v/>
      </c>
      <c r="X85" s="39" t="str">
        <f>+IF(OR(C85="",G85=""),"",INDEX('EVALUACIÓN DE RIESGO'!$G$5:$G$9,MATCH('ANÁLISIS DE RIESGO'!G85,MedioAmbiente2,0),1))</f>
        <v/>
      </c>
      <c r="Y85" s="39" t="str">
        <f>+IF(OR(C85="",H85=""),"",INDEX('EVALUACIÓN DE RIESGO'!$G$5:$G$9,MATCH('ANÁLISIS DE RIESGO'!H85,Salud,0),1))</f>
        <v/>
      </c>
      <c r="Z85" s="39">
        <f t="shared" ref="Z85:Z148" si="12">IF(ISERROR(MAX(V85:Y85)),"VALORES NO VÁLIDOS",IF(OR(V85="",W85="",X85="",Y85=""),0,MAX(V85:Y85)))</f>
        <v>0</v>
      </c>
      <c r="AA85" s="39">
        <f>+IF(OR(C85="",K85=""),0,VLOOKUP(K85,'EVALUACIÓN DE RIESGO'!$C$22:$D$26,2,FALSE))</f>
        <v>0</v>
      </c>
      <c r="AB85" s="39">
        <f t="shared" si="10"/>
        <v>0</v>
      </c>
      <c r="AC85" s="39" t="str">
        <f>IF(AB85=0,"",LOOKUP(AB85,'EVALUACIÓN DE RIESGO'!$C$30:$C$34,'EVALUACIÓN DE RIESGO'!$B$30:$B$34))</f>
        <v/>
      </c>
      <c r="AD85" s="39">
        <f>+IF(OR(C85="",O85=""),0,VLOOKUP(O85,'EVALUACIÓN DE RIESGO'!$C$22:$D$26,2,FALSE))</f>
        <v>0</v>
      </c>
      <c r="AE85" s="39">
        <f>+IF(OR(C85="",Q85=""),0,(VLOOKUP(Q85,'EVALUACIÓN DE RIESGO'!$B$5:$G$9,6,FALSE)))</f>
        <v>0</v>
      </c>
      <c r="AF85" s="39">
        <f t="shared" si="11"/>
        <v>0</v>
      </c>
      <c r="AG85" s="39" t="str">
        <f>IF(AF85=0,"",LOOKUP(AF85,'EVALUACIÓN DE RIESGO'!$C$30:$C$34,'EVALUACIÓN DE RIESGO'!$B$30:$B$34))</f>
        <v/>
      </c>
    </row>
    <row r="86" spans="3:33" x14ac:dyDescent="0.25">
      <c r="C86" s="41"/>
      <c r="D86" s="41"/>
      <c r="E86" s="42"/>
      <c r="F86" s="42"/>
      <c r="G86" s="42"/>
      <c r="H86" s="42"/>
      <c r="J86" s="42"/>
      <c r="K86" s="42"/>
      <c r="L86" s="45"/>
      <c r="M86" s="47"/>
      <c r="N86" s="47"/>
      <c r="O86" s="42"/>
      <c r="P86" s="42"/>
      <c r="Q86" s="42"/>
      <c r="R86" s="45" t="str">
        <f t="shared" si="9"/>
        <v/>
      </c>
      <c r="V86" s="39" t="str">
        <f>+IF(OR(C86="",E86=""),"",VLOOKUP(E86,'EVALUACIÓN DE RIESGO'!$C$4:$G$9,5,FALSE))</f>
        <v/>
      </c>
      <c r="W86" s="39" t="str">
        <f>+IF(OR(C86="",F86=""),"",INDEX('EVALUACIÓN DE RIESGO'!$G$5:$G$9,MATCH('ANÁLISIS DE RIESGO'!F86,Calidad,0),1))</f>
        <v/>
      </c>
      <c r="X86" s="39" t="str">
        <f>+IF(OR(C86="",G86=""),"",INDEX('EVALUACIÓN DE RIESGO'!$G$5:$G$9,MATCH('ANÁLISIS DE RIESGO'!G86,MedioAmbiente2,0),1))</f>
        <v/>
      </c>
      <c r="Y86" s="39" t="str">
        <f>+IF(OR(C86="",H86=""),"",INDEX('EVALUACIÓN DE RIESGO'!$G$5:$G$9,MATCH('ANÁLISIS DE RIESGO'!H86,Salud,0),1))</f>
        <v/>
      </c>
      <c r="Z86" s="39">
        <f t="shared" si="12"/>
        <v>0</v>
      </c>
      <c r="AA86" s="39">
        <f>+IF(OR(C86="",K86=""),0,VLOOKUP(K86,'EVALUACIÓN DE RIESGO'!$C$22:$D$26,2,FALSE))</f>
        <v>0</v>
      </c>
      <c r="AB86" s="39">
        <f t="shared" si="10"/>
        <v>0</v>
      </c>
      <c r="AC86" s="39" t="str">
        <f>IF(AB86=0,"",LOOKUP(AB86,'EVALUACIÓN DE RIESGO'!$C$30:$C$34,'EVALUACIÓN DE RIESGO'!$B$30:$B$34))</f>
        <v/>
      </c>
      <c r="AD86" s="39">
        <f>+IF(OR(C86="",O86=""),0,VLOOKUP(O86,'EVALUACIÓN DE RIESGO'!$C$22:$D$26,2,FALSE))</f>
        <v>0</v>
      </c>
      <c r="AE86" s="39">
        <f>+IF(OR(C86="",Q86=""),0,(VLOOKUP(Q86,'EVALUACIÓN DE RIESGO'!$B$5:$G$9,6,FALSE)))</f>
        <v>0</v>
      </c>
      <c r="AF86" s="39">
        <f t="shared" si="11"/>
        <v>0</v>
      </c>
      <c r="AG86" s="39" t="str">
        <f>IF(AF86=0,"",LOOKUP(AF86,'EVALUACIÓN DE RIESGO'!$C$30:$C$34,'EVALUACIÓN DE RIESGO'!$B$30:$B$34))</f>
        <v/>
      </c>
    </row>
    <row r="87" spans="3:33" x14ac:dyDescent="0.25">
      <c r="C87" s="41"/>
      <c r="D87" s="41"/>
      <c r="E87" s="42"/>
      <c r="F87" s="42"/>
      <c r="G87" s="42"/>
      <c r="H87" s="42"/>
      <c r="J87" s="42"/>
      <c r="K87" s="42"/>
      <c r="L87" s="45"/>
      <c r="M87" s="47"/>
      <c r="N87" s="47"/>
      <c r="O87" s="42"/>
      <c r="P87" s="42"/>
      <c r="Q87" s="42"/>
      <c r="R87" s="45" t="str">
        <f t="shared" si="9"/>
        <v/>
      </c>
      <c r="V87" s="39" t="str">
        <f>+IF(OR(C87="",E87=""),"",VLOOKUP(E87,'EVALUACIÓN DE RIESGO'!$C$4:$G$9,5,FALSE))</f>
        <v/>
      </c>
      <c r="W87" s="39" t="str">
        <f>+IF(OR(C87="",F87=""),"",INDEX('EVALUACIÓN DE RIESGO'!$G$5:$G$9,MATCH('ANÁLISIS DE RIESGO'!F87,Calidad,0),1))</f>
        <v/>
      </c>
      <c r="X87" s="39" t="str">
        <f>+IF(OR(C87="",G87=""),"",INDEX('EVALUACIÓN DE RIESGO'!$G$5:$G$9,MATCH('ANÁLISIS DE RIESGO'!G87,MedioAmbiente2,0),1))</f>
        <v/>
      </c>
      <c r="Y87" s="39" t="str">
        <f>+IF(OR(C87="",H87=""),"",INDEX('EVALUACIÓN DE RIESGO'!$G$5:$G$9,MATCH('ANÁLISIS DE RIESGO'!H87,Salud,0),1))</f>
        <v/>
      </c>
      <c r="Z87" s="39">
        <f t="shared" si="12"/>
        <v>0</v>
      </c>
      <c r="AA87" s="39">
        <f>+IF(OR(C87="",K87=""),0,VLOOKUP(K87,'EVALUACIÓN DE RIESGO'!$C$22:$D$26,2,FALSE))</f>
        <v>0</v>
      </c>
      <c r="AB87" s="39">
        <f t="shared" si="10"/>
        <v>0</v>
      </c>
      <c r="AC87" s="39" t="str">
        <f>IF(AB87=0,"",LOOKUP(AB87,'EVALUACIÓN DE RIESGO'!$C$30:$C$34,'EVALUACIÓN DE RIESGO'!$B$30:$B$34))</f>
        <v/>
      </c>
      <c r="AD87" s="39">
        <f>+IF(OR(C87="",O87=""),0,VLOOKUP(O87,'EVALUACIÓN DE RIESGO'!$C$22:$D$26,2,FALSE))</f>
        <v>0</v>
      </c>
      <c r="AE87" s="39">
        <f>+IF(OR(C87="",Q87=""),0,(VLOOKUP(Q87,'EVALUACIÓN DE RIESGO'!$B$5:$G$9,6,FALSE)))</f>
        <v>0</v>
      </c>
      <c r="AF87" s="39">
        <f t="shared" si="11"/>
        <v>0</v>
      </c>
      <c r="AG87" s="39" t="str">
        <f>IF(AF87=0,"",LOOKUP(AF87,'EVALUACIÓN DE RIESGO'!$C$30:$C$34,'EVALUACIÓN DE RIESGO'!$B$30:$B$34))</f>
        <v/>
      </c>
    </row>
    <row r="88" spans="3:33" x14ac:dyDescent="0.25">
      <c r="C88" s="41"/>
      <c r="D88" s="41"/>
      <c r="E88" s="42"/>
      <c r="F88" s="42"/>
      <c r="G88" s="42"/>
      <c r="H88" s="42"/>
      <c r="J88" s="42"/>
      <c r="K88" s="42"/>
      <c r="L88" s="45"/>
      <c r="M88" s="47"/>
      <c r="N88" s="47"/>
      <c r="O88" s="42"/>
      <c r="P88" s="42"/>
      <c r="Q88" s="42"/>
      <c r="R88" s="45" t="str">
        <f t="shared" si="9"/>
        <v/>
      </c>
      <c r="V88" s="39" t="str">
        <f>+IF(OR(C88="",E88=""),"",VLOOKUP(E88,'EVALUACIÓN DE RIESGO'!$C$4:$G$9,5,FALSE))</f>
        <v/>
      </c>
      <c r="W88" s="39" t="str">
        <f>+IF(OR(C88="",F88=""),"",INDEX('EVALUACIÓN DE RIESGO'!$G$5:$G$9,MATCH('ANÁLISIS DE RIESGO'!F88,Calidad,0),1))</f>
        <v/>
      </c>
      <c r="X88" s="39" t="str">
        <f>+IF(OR(C88="",G88=""),"",INDEX('EVALUACIÓN DE RIESGO'!$G$5:$G$9,MATCH('ANÁLISIS DE RIESGO'!G88,MedioAmbiente2,0),1))</f>
        <v/>
      </c>
      <c r="Y88" s="39" t="str">
        <f>+IF(OR(C88="",H88=""),"",INDEX('EVALUACIÓN DE RIESGO'!$G$5:$G$9,MATCH('ANÁLISIS DE RIESGO'!H88,Salud,0),1))</f>
        <v/>
      </c>
      <c r="Z88" s="39">
        <f t="shared" si="12"/>
        <v>0</v>
      </c>
      <c r="AA88" s="39">
        <f>+IF(OR(C88="",K88=""),0,VLOOKUP(K88,'EVALUACIÓN DE RIESGO'!$C$22:$D$26,2,FALSE))</f>
        <v>0</v>
      </c>
      <c r="AB88" s="39">
        <f t="shared" si="10"/>
        <v>0</v>
      </c>
      <c r="AC88" s="39" t="str">
        <f>IF(AB88=0,"",LOOKUP(AB88,'EVALUACIÓN DE RIESGO'!$C$30:$C$34,'EVALUACIÓN DE RIESGO'!$B$30:$B$34))</f>
        <v/>
      </c>
      <c r="AD88" s="39">
        <f>+IF(OR(C88="",O88=""),0,VLOOKUP(O88,'EVALUACIÓN DE RIESGO'!$C$22:$D$26,2,FALSE))</f>
        <v>0</v>
      </c>
      <c r="AE88" s="39">
        <f>+IF(OR(C88="",Q88=""),0,(VLOOKUP(Q88,'EVALUACIÓN DE RIESGO'!$B$5:$G$9,6,FALSE)))</f>
        <v>0</v>
      </c>
      <c r="AF88" s="39">
        <f t="shared" si="11"/>
        <v>0</v>
      </c>
      <c r="AG88" s="39" t="str">
        <f>IF(AF88=0,"",LOOKUP(AF88,'EVALUACIÓN DE RIESGO'!$C$30:$C$34,'EVALUACIÓN DE RIESGO'!$B$30:$B$34))</f>
        <v/>
      </c>
    </row>
    <row r="89" spans="3:33" x14ac:dyDescent="0.25">
      <c r="C89" s="41"/>
      <c r="D89" s="41"/>
      <c r="E89" s="42"/>
      <c r="F89" s="42"/>
      <c r="G89" s="42"/>
      <c r="H89" s="42"/>
      <c r="J89" s="42"/>
      <c r="K89" s="42"/>
      <c r="L89" s="45"/>
      <c r="M89" s="47"/>
      <c r="N89" s="47"/>
      <c r="O89" s="42"/>
      <c r="P89" s="42"/>
      <c r="Q89" s="42"/>
      <c r="R89" s="45" t="str">
        <f t="shared" si="9"/>
        <v/>
      </c>
      <c r="V89" s="39" t="str">
        <f>+IF(OR(C89="",E89=""),"",VLOOKUP(E89,'EVALUACIÓN DE RIESGO'!$C$4:$G$9,5,FALSE))</f>
        <v/>
      </c>
      <c r="W89" s="39" t="str">
        <f>+IF(OR(C89="",F89=""),"",INDEX('EVALUACIÓN DE RIESGO'!$G$5:$G$9,MATCH('ANÁLISIS DE RIESGO'!F89,Calidad,0),1))</f>
        <v/>
      </c>
      <c r="X89" s="39" t="str">
        <f>+IF(OR(C89="",G89=""),"",INDEX('EVALUACIÓN DE RIESGO'!$G$5:$G$9,MATCH('ANÁLISIS DE RIESGO'!G89,MedioAmbiente2,0),1))</f>
        <v/>
      </c>
      <c r="Y89" s="39" t="str">
        <f>+IF(OR(C89="",H89=""),"",INDEX('EVALUACIÓN DE RIESGO'!$G$5:$G$9,MATCH('ANÁLISIS DE RIESGO'!H89,Salud,0),1))</f>
        <v/>
      </c>
      <c r="Z89" s="39">
        <f t="shared" si="12"/>
        <v>0</v>
      </c>
      <c r="AA89" s="39">
        <f>+IF(OR(C89="",K89=""),0,VLOOKUP(K89,'EVALUACIÓN DE RIESGO'!$C$22:$D$26,2,FALSE))</f>
        <v>0</v>
      </c>
      <c r="AB89" s="39">
        <f t="shared" si="10"/>
        <v>0</v>
      </c>
      <c r="AC89" s="39" t="str">
        <f>IF(AB89=0,"",LOOKUP(AB89,'EVALUACIÓN DE RIESGO'!$C$30:$C$34,'EVALUACIÓN DE RIESGO'!$B$30:$B$34))</f>
        <v/>
      </c>
      <c r="AD89" s="39">
        <f>+IF(OR(C89="",O89=""),0,VLOOKUP(O89,'EVALUACIÓN DE RIESGO'!$C$22:$D$26,2,FALSE))</f>
        <v>0</v>
      </c>
      <c r="AE89" s="39">
        <f>+IF(OR(C89="",Q89=""),0,(VLOOKUP(Q89,'EVALUACIÓN DE RIESGO'!$B$5:$G$9,6,FALSE)))</f>
        <v>0</v>
      </c>
      <c r="AF89" s="39">
        <f t="shared" si="11"/>
        <v>0</v>
      </c>
      <c r="AG89" s="39" t="str">
        <f>IF(AF89=0,"",LOOKUP(AF89,'EVALUACIÓN DE RIESGO'!$C$30:$C$34,'EVALUACIÓN DE RIESGO'!$B$30:$B$34))</f>
        <v/>
      </c>
    </row>
    <row r="90" spans="3:33" x14ac:dyDescent="0.25">
      <c r="C90" s="41"/>
      <c r="D90" s="41"/>
      <c r="E90" s="42"/>
      <c r="F90" s="42"/>
      <c r="G90" s="42"/>
      <c r="H90" s="42"/>
      <c r="J90" s="42"/>
      <c r="K90" s="42"/>
      <c r="L90" s="45"/>
      <c r="M90" s="47"/>
      <c r="N90" s="47"/>
      <c r="O90" s="42"/>
      <c r="P90" s="42"/>
      <c r="Q90" s="42"/>
      <c r="R90" s="45" t="str">
        <f t="shared" si="9"/>
        <v/>
      </c>
      <c r="V90" s="39" t="str">
        <f>+IF(OR(C90="",E90=""),"",VLOOKUP(E90,'EVALUACIÓN DE RIESGO'!$C$4:$G$9,5,FALSE))</f>
        <v/>
      </c>
      <c r="W90" s="39" t="str">
        <f>+IF(OR(C90="",F90=""),"",INDEX('EVALUACIÓN DE RIESGO'!$G$5:$G$9,MATCH('ANÁLISIS DE RIESGO'!F90,Calidad,0),1))</f>
        <v/>
      </c>
      <c r="X90" s="39" t="str">
        <f>+IF(OR(C90="",G90=""),"",INDEX('EVALUACIÓN DE RIESGO'!$G$5:$G$9,MATCH('ANÁLISIS DE RIESGO'!G90,MedioAmbiente2,0),1))</f>
        <v/>
      </c>
      <c r="Y90" s="39" t="str">
        <f>+IF(OR(C90="",H90=""),"",INDEX('EVALUACIÓN DE RIESGO'!$G$5:$G$9,MATCH('ANÁLISIS DE RIESGO'!H90,Salud,0),1))</f>
        <v/>
      </c>
      <c r="Z90" s="39">
        <f t="shared" si="12"/>
        <v>0</v>
      </c>
      <c r="AA90" s="39">
        <f>+IF(OR(C90="",K90=""),0,VLOOKUP(K90,'EVALUACIÓN DE RIESGO'!$C$22:$D$26,2,FALSE))</f>
        <v>0</v>
      </c>
      <c r="AB90" s="39">
        <f t="shared" si="10"/>
        <v>0</v>
      </c>
      <c r="AC90" s="39" t="str">
        <f>IF(AB90=0,"",LOOKUP(AB90,'EVALUACIÓN DE RIESGO'!$C$30:$C$34,'EVALUACIÓN DE RIESGO'!$B$30:$B$34))</f>
        <v/>
      </c>
      <c r="AD90" s="39">
        <f>+IF(OR(C90="",O90=""),0,VLOOKUP(O90,'EVALUACIÓN DE RIESGO'!$C$22:$D$26,2,FALSE))</f>
        <v>0</v>
      </c>
      <c r="AE90" s="39">
        <f>+IF(OR(C90="",Q90=""),0,(VLOOKUP(Q90,'EVALUACIÓN DE RIESGO'!$B$5:$G$9,6,FALSE)))</f>
        <v>0</v>
      </c>
      <c r="AF90" s="39">
        <f t="shared" si="11"/>
        <v>0</v>
      </c>
      <c r="AG90" s="39" t="str">
        <f>IF(AF90=0,"",LOOKUP(AF90,'EVALUACIÓN DE RIESGO'!$C$30:$C$34,'EVALUACIÓN DE RIESGO'!$B$30:$B$34))</f>
        <v/>
      </c>
    </row>
    <row r="91" spans="3:33" x14ac:dyDescent="0.25">
      <c r="C91" s="41"/>
      <c r="D91" s="41"/>
      <c r="E91" s="42"/>
      <c r="F91" s="42"/>
      <c r="G91" s="42"/>
      <c r="H91" s="42"/>
      <c r="J91" s="42"/>
      <c r="K91" s="42"/>
      <c r="L91" s="45"/>
      <c r="M91" s="47"/>
      <c r="N91" s="47"/>
      <c r="O91" s="42"/>
      <c r="P91" s="42"/>
      <c r="Q91" s="42"/>
      <c r="R91" s="45" t="str">
        <f t="shared" si="9"/>
        <v/>
      </c>
      <c r="V91" s="39" t="str">
        <f>+IF(OR(C91="",E91=""),"",VLOOKUP(E91,'EVALUACIÓN DE RIESGO'!$C$4:$G$9,5,FALSE))</f>
        <v/>
      </c>
      <c r="W91" s="39" t="str">
        <f>+IF(OR(C91="",F91=""),"",INDEX('EVALUACIÓN DE RIESGO'!$G$5:$G$9,MATCH('ANÁLISIS DE RIESGO'!F91,Calidad,0),1))</f>
        <v/>
      </c>
      <c r="X91" s="39" t="str">
        <f>+IF(OR(C91="",G91=""),"",INDEX('EVALUACIÓN DE RIESGO'!$G$5:$G$9,MATCH('ANÁLISIS DE RIESGO'!G91,MedioAmbiente2,0),1))</f>
        <v/>
      </c>
      <c r="Y91" s="39" t="str">
        <f>+IF(OR(C91="",H91=""),"",INDEX('EVALUACIÓN DE RIESGO'!$G$5:$G$9,MATCH('ANÁLISIS DE RIESGO'!H91,Salud,0),1))</f>
        <v/>
      </c>
      <c r="Z91" s="39">
        <f t="shared" si="12"/>
        <v>0</v>
      </c>
      <c r="AA91" s="39">
        <f>+IF(OR(C91="",K91=""),0,VLOOKUP(K91,'EVALUACIÓN DE RIESGO'!$C$22:$D$26,2,FALSE))</f>
        <v>0</v>
      </c>
      <c r="AB91" s="39">
        <f t="shared" si="10"/>
        <v>0</v>
      </c>
      <c r="AC91" s="39" t="str">
        <f>IF(AB91=0,"",LOOKUP(AB91,'EVALUACIÓN DE RIESGO'!$C$30:$C$34,'EVALUACIÓN DE RIESGO'!$B$30:$B$34))</f>
        <v/>
      </c>
      <c r="AD91" s="39">
        <f>+IF(OR(C91="",O91=""),0,VLOOKUP(O91,'EVALUACIÓN DE RIESGO'!$C$22:$D$26,2,FALSE))</f>
        <v>0</v>
      </c>
      <c r="AE91" s="39">
        <f>+IF(OR(C91="",Q91=""),0,(VLOOKUP(Q91,'EVALUACIÓN DE RIESGO'!$B$5:$G$9,6,FALSE)))</f>
        <v>0</v>
      </c>
      <c r="AF91" s="39">
        <f t="shared" si="11"/>
        <v>0</v>
      </c>
      <c r="AG91" s="39" t="str">
        <f>IF(AF91=0,"",LOOKUP(AF91,'EVALUACIÓN DE RIESGO'!$C$30:$C$34,'EVALUACIÓN DE RIESGO'!$B$30:$B$34))</f>
        <v/>
      </c>
    </row>
    <row r="92" spans="3:33" x14ac:dyDescent="0.25">
      <c r="C92" s="41"/>
      <c r="D92" s="41"/>
      <c r="E92" s="42"/>
      <c r="F92" s="42"/>
      <c r="G92" s="42"/>
      <c r="H92" s="42"/>
      <c r="J92" s="42"/>
      <c r="K92" s="42"/>
      <c r="L92" s="45"/>
      <c r="M92" s="47"/>
      <c r="N92" s="47"/>
      <c r="O92" s="42"/>
      <c r="P92" s="42"/>
      <c r="Q92" s="42"/>
      <c r="R92" s="45" t="str">
        <f t="shared" si="9"/>
        <v/>
      </c>
      <c r="V92" s="39" t="str">
        <f>+IF(OR(C92="",E92=""),"",VLOOKUP(E92,'EVALUACIÓN DE RIESGO'!$C$4:$G$9,5,FALSE))</f>
        <v/>
      </c>
      <c r="W92" s="39" t="str">
        <f>+IF(OR(C92="",F92=""),"",INDEX('EVALUACIÓN DE RIESGO'!$G$5:$G$9,MATCH('ANÁLISIS DE RIESGO'!F92,Calidad,0),1))</f>
        <v/>
      </c>
      <c r="X92" s="39" t="str">
        <f>+IF(OR(C92="",G92=""),"",INDEX('EVALUACIÓN DE RIESGO'!$G$5:$G$9,MATCH('ANÁLISIS DE RIESGO'!G92,MedioAmbiente2,0),1))</f>
        <v/>
      </c>
      <c r="Y92" s="39" t="str">
        <f>+IF(OR(C92="",H92=""),"",INDEX('EVALUACIÓN DE RIESGO'!$G$5:$G$9,MATCH('ANÁLISIS DE RIESGO'!H92,Salud,0),1))</f>
        <v/>
      </c>
      <c r="Z92" s="39">
        <f t="shared" si="12"/>
        <v>0</v>
      </c>
      <c r="AA92" s="39">
        <f>+IF(OR(C92="",K92=""),0,VLOOKUP(K92,'EVALUACIÓN DE RIESGO'!$C$22:$D$26,2,FALSE))</f>
        <v>0</v>
      </c>
      <c r="AB92" s="39">
        <f t="shared" si="10"/>
        <v>0</v>
      </c>
      <c r="AC92" s="39" t="str">
        <f>IF(AB92=0,"",LOOKUP(AB92,'EVALUACIÓN DE RIESGO'!$C$30:$C$34,'EVALUACIÓN DE RIESGO'!$B$30:$B$34))</f>
        <v/>
      </c>
      <c r="AD92" s="39">
        <f>+IF(OR(C92="",O92=""),0,VLOOKUP(O92,'EVALUACIÓN DE RIESGO'!$C$22:$D$26,2,FALSE))</f>
        <v>0</v>
      </c>
      <c r="AE92" s="39">
        <f>+IF(OR(C92="",Q92=""),0,(VLOOKUP(Q92,'EVALUACIÓN DE RIESGO'!$B$5:$G$9,6,FALSE)))</f>
        <v>0</v>
      </c>
      <c r="AF92" s="39">
        <f t="shared" si="11"/>
        <v>0</v>
      </c>
      <c r="AG92" s="39" t="str">
        <f>IF(AF92=0,"",LOOKUP(AF92,'EVALUACIÓN DE RIESGO'!$C$30:$C$34,'EVALUACIÓN DE RIESGO'!$B$30:$B$34))</f>
        <v/>
      </c>
    </row>
    <row r="93" spans="3:33" x14ac:dyDescent="0.25">
      <c r="C93" s="41"/>
      <c r="D93" s="41"/>
      <c r="E93" s="42"/>
      <c r="F93" s="42"/>
      <c r="G93" s="42"/>
      <c r="H93" s="42"/>
      <c r="J93" s="42"/>
      <c r="K93" s="42"/>
      <c r="L93" s="45"/>
      <c r="M93" s="47"/>
      <c r="N93" s="47"/>
      <c r="O93" s="42"/>
      <c r="P93" s="42"/>
      <c r="Q93" s="42"/>
      <c r="R93" s="45" t="str">
        <f t="shared" si="9"/>
        <v/>
      </c>
      <c r="V93" s="39" t="str">
        <f>+IF(OR(C93="",E93=""),"",VLOOKUP(E93,'EVALUACIÓN DE RIESGO'!$C$4:$G$9,5,FALSE))</f>
        <v/>
      </c>
      <c r="W93" s="39" t="str">
        <f>+IF(OR(C93="",F93=""),"",INDEX('EVALUACIÓN DE RIESGO'!$G$5:$G$9,MATCH('ANÁLISIS DE RIESGO'!F93,Calidad,0),1))</f>
        <v/>
      </c>
      <c r="X93" s="39" t="str">
        <f>+IF(OR(C93="",G93=""),"",INDEX('EVALUACIÓN DE RIESGO'!$G$5:$G$9,MATCH('ANÁLISIS DE RIESGO'!G93,MedioAmbiente2,0),1))</f>
        <v/>
      </c>
      <c r="Y93" s="39" t="str">
        <f>+IF(OR(C93="",H93=""),"",INDEX('EVALUACIÓN DE RIESGO'!$G$5:$G$9,MATCH('ANÁLISIS DE RIESGO'!H93,Salud,0),1))</f>
        <v/>
      </c>
      <c r="Z93" s="39">
        <f t="shared" si="12"/>
        <v>0</v>
      </c>
      <c r="AA93" s="39">
        <f>+IF(OR(C93="",K93=""),0,VLOOKUP(K93,'EVALUACIÓN DE RIESGO'!$C$22:$D$26,2,FALSE))</f>
        <v>0</v>
      </c>
      <c r="AB93" s="39">
        <f t="shared" si="10"/>
        <v>0</v>
      </c>
      <c r="AC93" s="39" t="str">
        <f>IF(AB93=0,"",LOOKUP(AB93,'EVALUACIÓN DE RIESGO'!$C$30:$C$34,'EVALUACIÓN DE RIESGO'!$B$30:$B$34))</f>
        <v/>
      </c>
      <c r="AD93" s="39">
        <f>+IF(OR(C93="",O93=""),0,VLOOKUP(O93,'EVALUACIÓN DE RIESGO'!$C$22:$D$26,2,FALSE))</f>
        <v>0</v>
      </c>
      <c r="AE93" s="39">
        <f>+IF(OR(C93="",Q93=""),0,(VLOOKUP(Q93,'EVALUACIÓN DE RIESGO'!$B$5:$G$9,6,FALSE)))</f>
        <v>0</v>
      </c>
      <c r="AF93" s="39">
        <f t="shared" si="11"/>
        <v>0</v>
      </c>
      <c r="AG93" s="39" t="str">
        <f>IF(AF93=0,"",LOOKUP(AF93,'EVALUACIÓN DE RIESGO'!$C$30:$C$34,'EVALUACIÓN DE RIESGO'!$B$30:$B$34))</f>
        <v/>
      </c>
    </row>
    <row r="94" spans="3:33" x14ac:dyDescent="0.25">
      <c r="C94" s="41"/>
      <c r="D94" s="41"/>
      <c r="E94" s="42"/>
      <c r="F94" s="42"/>
      <c r="G94" s="42"/>
      <c r="H94" s="42"/>
      <c r="I94" s="43" t="str">
        <f>+IF(C94="","",IF(Z94=0,"Faltan Datos",IF(Z94="VALORES NO VÁLIDOS","VALORES NO VÁLIDOS",INDEX('[3]EVALUACIÓN DE RIESGO'!$B$5:$B$9,MATCH('ANÁLISIS DE RIESGO'!Z94,'[3]EVALUACIÓN DE RIESGO'!$G$5:$G$9,0),1))))</f>
        <v/>
      </c>
      <c r="J94" s="42"/>
      <c r="K94" s="42"/>
      <c r="L94" s="45" t="str">
        <f t="shared" ref="L94:L157" si="13">+IF(C94="","",IF(AC94="","Faltan datos",AB94 &amp; " - " &amp;AC94))</f>
        <v/>
      </c>
      <c r="M94" s="47"/>
      <c r="N94" s="47"/>
      <c r="O94" s="42"/>
      <c r="P94" s="42"/>
      <c r="Q94" s="42"/>
      <c r="R94" s="45" t="str">
        <f t="shared" si="9"/>
        <v/>
      </c>
      <c r="V94" s="39" t="str">
        <f>+IF(OR(C94="",E94=""),"",VLOOKUP(E94,'EVALUACIÓN DE RIESGO'!$C$4:$G$9,5,FALSE))</f>
        <v/>
      </c>
      <c r="W94" s="39" t="str">
        <f>+IF(OR(C94="",F94=""),"",INDEX('EVALUACIÓN DE RIESGO'!$G$5:$G$9,MATCH('ANÁLISIS DE RIESGO'!F94,Calidad,0),1))</f>
        <v/>
      </c>
      <c r="X94" s="39" t="str">
        <f>+IF(OR(C94="",G94=""),"",INDEX('EVALUACIÓN DE RIESGO'!$G$5:$G$9,MATCH('ANÁLISIS DE RIESGO'!G94,MedioAmbiente2,0),1))</f>
        <v/>
      </c>
      <c r="Y94" s="39" t="str">
        <f>+IF(OR(C94="",H94=""),"",INDEX('EVALUACIÓN DE RIESGO'!$G$5:$G$9,MATCH('ANÁLISIS DE RIESGO'!H94,Salud,0),1))</f>
        <v/>
      </c>
      <c r="Z94" s="39">
        <f t="shared" si="12"/>
        <v>0</v>
      </c>
      <c r="AA94" s="39">
        <f>+IF(OR(C94="",K94=""),0,VLOOKUP(K94,'EVALUACIÓN DE RIESGO'!$C$22:$D$26,2,FALSE))</f>
        <v>0</v>
      </c>
      <c r="AB94" s="39">
        <f t="shared" si="10"/>
        <v>0</v>
      </c>
      <c r="AC94" s="39" t="str">
        <f>IF(AB94=0,"",LOOKUP(AB94,'EVALUACIÓN DE RIESGO'!$C$30:$C$34,'EVALUACIÓN DE RIESGO'!$B$30:$B$34))</f>
        <v/>
      </c>
      <c r="AD94" s="39">
        <f>+IF(OR(C94="",O94=""),0,VLOOKUP(O94,'EVALUACIÓN DE RIESGO'!$C$22:$D$26,2,FALSE))</f>
        <v>0</v>
      </c>
      <c r="AE94" s="39">
        <f>+IF(OR(C94="",Q94=""),0,(VLOOKUP(Q94,'EVALUACIÓN DE RIESGO'!$B$5:$G$9,6,FALSE)))</f>
        <v>0</v>
      </c>
      <c r="AF94" s="39">
        <f t="shared" si="11"/>
        <v>0</v>
      </c>
      <c r="AG94" s="39" t="str">
        <f>IF(AF94=0,"",LOOKUP(AF94,'EVALUACIÓN DE RIESGO'!$C$30:$C$34,'EVALUACIÓN DE RIESGO'!$B$30:$B$34))</f>
        <v/>
      </c>
    </row>
    <row r="95" spans="3:33" x14ac:dyDescent="0.25">
      <c r="C95" s="41"/>
      <c r="D95" s="41"/>
      <c r="E95" s="42"/>
      <c r="F95" s="42"/>
      <c r="G95" s="42"/>
      <c r="H95" s="42"/>
      <c r="I95" s="43" t="str">
        <f>+IF(C95="","",IF(Z95=0,"Faltan Datos",IF(Z95="VALORES NO VÁLIDOS","VALORES NO VÁLIDOS",INDEX('[3]EVALUACIÓN DE RIESGO'!$B$5:$B$9,MATCH('ANÁLISIS DE RIESGO'!Z95,'[3]EVALUACIÓN DE RIESGO'!$G$5:$G$9,0),1))))</f>
        <v/>
      </c>
      <c r="J95" s="42"/>
      <c r="K95" s="42"/>
      <c r="L95" s="45" t="str">
        <f t="shared" si="13"/>
        <v/>
      </c>
      <c r="M95" s="47"/>
      <c r="N95" s="47"/>
      <c r="O95" s="42"/>
      <c r="P95" s="42"/>
      <c r="Q95" s="42"/>
      <c r="R95" s="45" t="str">
        <f t="shared" si="9"/>
        <v/>
      </c>
      <c r="V95" s="39" t="str">
        <f>+IF(OR(C95="",E95=""),"",VLOOKUP(E95,'EVALUACIÓN DE RIESGO'!$C$4:$G$9,5,FALSE))</f>
        <v/>
      </c>
      <c r="W95" s="39" t="str">
        <f>+IF(OR(C95="",F95=""),"",INDEX('EVALUACIÓN DE RIESGO'!$G$5:$G$9,MATCH('ANÁLISIS DE RIESGO'!F95,Calidad,0),1))</f>
        <v/>
      </c>
      <c r="X95" s="39" t="str">
        <f>+IF(OR(C95="",G95=""),"",INDEX('EVALUACIÓN DE RIESGO'!$G$5:$G$9,MATCH('ANÁLISIS DE RIESGO'!G95,MedioAmbiente2,0),1))</f>
        <v/>
      </c>
      <c r="Y95" s="39" t="str">
        <f>+IF(OR(C95="",H95=""),"",INDEX('EVALUACIÓN DE RIESGO'!$G$5:$G$9,MATCH('ANÁLISIS DE RIESGO'!H95,Salud,0),1))</f>
        <v/>
      </c>
      <c r="Z95" s="39">
        <f t="shared" si="12"/>
        <v>0</v>
      </c>
      <c r="AA95" s="39">
        <f>+IF(OR(C95="",K95=""),0,VLOOKUP(K95,'EVALUACIÓN DE RIESGO'!$C$22:$D$26,2,FALSE))</f>
        <v>0</v>
      </c>
      <c r="AB95" s="39">
        <f t="shared" si="10"/>
        <v>0</v>
      </c>
      <c r="AC95" s="39" t="str">
        <f>IF(AB95=0,"",LOOKUP(AB95,'EVALUACIÓN DE RIESGO'!$C$30:$C$34,'EVALUACIÓN DE RIESGO'!$B$30:$B$34))</f>
        <v/>
      </c>
      <c r="AD95" s="39">
        <f>+IF(OR(C95="",O95=""),0,VLOOKUP(O95,'EVALUACIÓN DE RIESGO'!$C$22:$D$26,2,FALSE))</f>
        <v>0</v>
      </c>
      <c r="AE95" s="39">
        <f>+IF(OR(C95="",Q95=""),0,(VLOOKUP(Q95,'EVALUACIÓN DE RIESGO'!$B$5:$G$9,6,FALSE)))</f>
        <v>0</v>
      </c>
      <c r="AF95" s="39">
        <f t="shared" si="11"/>
        <v>0</v>
      </c>
      <c r="AG95" s="39" t="str">
        <f>IF(AF95=0,"",LOOKUP(AF95,'EVALUACIÓN DE RIESGO'!$C$30:$C$34,'EVALUACIÓN DE RIESGO'!$B$30:$B$34))</f>
        <v/>
      </c>
    </row>
    <row r="96" spans="3:33" x14ac:dyDescent="0.25">
      <c r="C96" s="41"/>
      <c r="D96" s="41"/>
      <c r="E96" s="42"/>
      <c r="F96" s="42"/>
      <c r="G96" s="42"/>
      <c r="H96" s="42"/>
      <c r="I96" s="43" t="str">
        <f>+IF(C96="","",IF(Z96=0,"Faltan Datos",IF(Z96="VALORES NO VÁLIDOS","VALORES NO VÁLIDOS",INDEX('[3]EVALUACIÓN DE RIESGO'!$B$5:$B$9,MATCH('ANÁLISIS DE RIESGO'!Z96,'[3]EVALUACIÓN DE RIESGO'!$G$5:$G$9,0),1))))</f>
        <v/>
      </c>
      <c r="J96" s="42"/>
      <c r="K96" s="42"/>
      <c r="L96" s="45" t="str">
        <f t="shared" si="13"/>
        <v/>
      </c>
      <c r="M96" s="47"/>
      <c r="N96" s="47"/>
      <c r="O96" s="42"/>
      <c r="P96" s="42"/>
      <c r="Q96" s="42"/>
      <c r="R96" s="45" t="str">
        <f t="shared" si="9"/>
        <v/>
      </c>
      <c r="V96" s="39" t="str">
        <f>+IF(OR(C96="",E96=""),"",VLOOKUP(E96,'EVALUACIÓN DE RIESGO'!$C$4:$G$9,5,FALSE))</f>
        <v/>
      </c>
      <c r="W96" s="39" t="str">
        <f>+IF(OR(C96="",F96=""),"",INDEX('EVALUACIÓN DE RIESGO'!$G$5:$G$9,MATCH('ANÁLISIS DE RIESGO'!F96,Calidad,0),1))</f>
        <v/>
      </c>
      <c r="X96" s="39" t="str">
        <f>+IF(OR(C96="",G96=""),"",INDEX('EVALUACIÓN DE RIESGO'!$G$5:$G$9,MATCH('ANÁLISIS DE RIESGO'!G96,MedioAmbiente2,0),1))</f>
        <v/>
      </c>
      <c r="Y96" s="39" t="str">
        <f>+IF(OR(C96="",H96=""),"",INDEX('EVALUACIÓN DE RIESGO'!$G$5:$G$9,MATCH('ANÁLISIS DE RIESGO'!H96,Salud,0),1))</f>
        <v/>
      </c>
      <c r="Z96" s="39">
        <f t="shared" si="12"/>
        <v>0</v>
      </c>
      <c r="AA96" s="39">
        <f>+IF(OR(C96="",K96=""),0,VLOOKUP(K96,'EVALUACIÓN DE RIESGO'!$C$22:$D$26,2,FALSE))</f>
        <v>0</v>
      </c>
      <c r="AB96" s="39">
        <f t="shared" si="10"/>
        <v>0</v>
      </c>
      <c r="AC96" s="39" t="str">
        <f>IF(AB96=0,"",LOOKUP(AB96,'EVALUACIÓN DE RIESGO'!$C$30:$C$34,'EVALUACIÓN DE RIESGO'!$B$30:$B$34))</f>
        <v/>
      </c>
      <c r="AD96" s="39">
        <f>+IF(OR(C96="",O96=""),0,VLOOKUP(O96,'EVALUACIÓN DE RIESGO'!$C$22:$D$26,2,FALSE))</f>
        <v>0</v>
      </c>
      <c r="AE96" s="39">
        <f>+IF(OR(C96="",Q96=""),0,(VLOOKUP(Q96,'EVALUACIÓN DE RIESGO'!$B$5:$G$9,6,FALSE)))</f>
        <v>0</v>
      </c>
      <c r="AF96" s="39">
        <f t="shared" si="11"/>
        <v>0</v>
      </c>
      <c r="AG96" s="39" t="str">
        <f>IF(AF96=0,"",LOOKUP(AF96,'EVALUACIÓN DE RIESGO'!$C$30:$C$34,'EVALUACIÓN DE RIESGO'!$B$30:$B$34))</f>
        <v/>
      </c>
    </row>
    <row r="97" spans="3:33" x14ac:dyDescent="0.25">
      <c r="C97" s="41"/>
      <c r="D97" s="41"/>
      <c r="E97" s="42"/>
      <c r="F97" s="42"/>
      <c r="G97" s="42"/>
      <c r="H97" s="42"/>
      <c r="I97" s="43" t="str">
        <f>+IF(C97="","",IF(Z97=0,"Faltan Datos",IF(Z97="VALORES NO VÁLIDOS","VALORES NO VÁLIDOS",INDEX('[3]EVALUACIÓN DE RIESGO'!$B$5:$B$9,MATCH('ANÁLISIS DE RIESGO'!Z97,'[3]EVALUACIÓN DE RIESGO'!$G$5:$G$9,0),1))))</f>
        <v/>
      </c>
      <c r="J97" s="42"/>
      <c r="K97" s="42"/>
      <c r="L97" s="45" t="str">
        <f t="shared" si="13"/>
        <v/>
      </c>
      <c r="M97" s="47"/>
      <c r="N97" s="47"/>
      <c r="O97" s="42"/>
      <c r="P97" s="42"/>
      <c r="Q97" s="42"/>
      <c r="R97" s="45" t="str">
        <f t="shared" si="9"/>
        <v/>
      </c>
      <c r="V97" s="39" t="str">
        <f>+IF(OR(C97="",E97=""),"",VLOOKUP(E97,'EVALUACIÓN DE RIESGO'!$C$4:$G$9,5,FALSE))</f>
        <v/>
      </c>
      <c r="W97" s="39" t="str">
        <f>+IF(OR(C97="",F97=""),"",INDEX('EVALUACIÓN DE RIESGO'!$G$5:$G$9,MATCH('ANÁLISIS DE RIESGO'!F97,Calidad,0),1))</f>
        <v/>
      </c>
      <c r="X97" s="39" t="str">
        <f>+IF(OR(C97="",G97=""),"",INDEX('EVALUACIÓN DE RIESGO'!$G$5:$G$9,MATCH('ANÁLISIS DE RIESGO'!G97,MedioAmbiente2,0),1))</f>
        <v/>
      </c>
      <c r="Y97" s="39" t="str">
        <f>+IF(OR(C97="",H97=""),"",INDEX('EVALUACIÓN DE RIESGO'!$G$5:$G$9,MATCH('ANÁLISIS DE RIESGO'!H97,Salud,0),1))</f>
        <v/>
      </c>
      <c r="Z97" s="39">
        <f t="shared" si="12"/>
        <v>0</v>
      </c>
      <c r="AA97" s="39">
        <f>+IF(OR(C97="",K97=""),0,VLOOKUP(K97,'EVALUACIÓN DE RIESGO'!$C$22:$D$26,2,FALSE))</f>
        <v>0</v>
      </c>
      <c r="AB97" s="39">
        <f t="shared" si="10"/>
        <v>0</v>
      </c>
      <c r="AC97" s="39" t="str">
        <f>IF(AB97=0,"",LOOKUP(AB97,'EVALUACIÓN DE RIESGO'!$C$30:$C$34,'EVALUACIÓN DE RIESGO'!$B$30:$B$34))</f>
        <v/>
      </c>
      <c r="AD97" s="39">
        <f>+IF(OR(C97="",O97=""),0,VLOOKUP(O97,'EVALUACIÓN DE RIESGO'!$C$22:$D$26,2,FALSE))</f>
        <v>0</v>
      </c>
      <c r="AE97" s="39">
        <f>+IF(OR(C97="",Q97=""),0,(VLOOKUP(Q97,'EVALUACIÓN DE RIESGO'!$B$5:$G$9,6,FALSE)))</f>
        <v>0</v>
      </c>
      <c r="AF97" s="39">
        <f t="shared" si="11"/>
        <v>0</v>
      </c>
      <c r="AG97" s="39" t="str">
        <f>IF(AF97=0,"",LOOKUP(AF97,'EVALUACIÓN DE RIESGO'!$C$30:$C$34,'EVALUACIÓN DE RIESGO'!$B$30:$B$34))</f>
        <v/>
      </c>
    </row>
    <row r="98" spans="3:33" x14ac:dyDescent="0.25">
      <c r="C98" s="41"/>
      <c r="D98" s="41"/>
      <c r="E98" s="42"/>
      <c r="F98" s="42"/>
      <c r="G98" s="42"/>
      <c r="H98" s="42"/>
      <c r="I98" s="43" t="str">
        <f>+IF(C98="","",IF(Z98=0,"Faltan Datos",IF(Z98="VALORES NO VÁLIDOS","VALORES NO VÁLIDOS",INDEX('[3]EVALUACIÓN DE RIESGO'!$B$5:$B$9,MATCH('ANÁLISIS DE RIESGO'!Z98,'[3]EVALUACIÓN DE RIESGO'!$G$5:$G$9,0),1))))</f>
        <v/>
      </c>
      <c r="J98" s="42"/>
      <c r="K98" s="42"/>
      <c r="L98" s="45" t="str">
        <f t="shared" si="13"/>
        <v/>
      </c>
      <c r="M98" s="47"/>
      <c r="N98" s="47"/>
      <c r="O98" s="42"/>
      <c r="P98" s="42"/>
      <c r="Q98" s="42"/>
      <c r="R98" s="45" t="str">
        <f t="shared" si="9"/>
        <v/>
      </c>
      <c r="V98" s="39" t="str">
        <f>+IF(OR(C98="",E98=""),"",VLOOKUP(E98,'EVALUACIÓN DE RIESGO'!$C$4:$G$9,5,FALSE))</f>
        <v/>
      </c>
      <c r="W98" s="39" t="str">
        <f>+IF(OR(C98="",F98=""),"",INDEX('EVALUACIÓN DE RIESGO'!$G$5:$G$9,MATCH('ANÁLISIS DE RIESGO'!F98,Calidad,0),1))</f>
        <v/>
      </c>
      <c r="X98" s="39" t="str">
        <f>+IF(OR(C98="",G98=""),"",INDEX('EVALUACIÓN DE RIESGO'!$G$5:$G$9,MATCH('ANÁLISIS DE RIESGO'!G98,MedioAmbiente2,0),1))</f>
        <v/>
      </c>
      <c r="Y98" s="39" t="str">
        <f>+IF(OR(C98="",H98=""),"",INDEX('EVALUACIÓN DE RIESGO'!$G$5:$G$9,MATCH('ANÁLISIS DE RIESGO'!H98,Salud,0),1))</f>
        <v/>
      </c>
      <c r="Z98" s="39">
        <f t="shared" si="12"/>
        <v>0</v>
      </c>
      <c r="AA98" s="39">
        <f>+IF(OR(C98="",K98=""),0,VLOOKUP(K98,'EVALUACIÓN DE RIESGO'!$C$22:$D$26,2,FALSE))</f>
        <v>0</v>
      </c>
      <c r="AB98" s="39">
        <f t="shared" si="10"/>
        <v>0</v>
      </c>
      <c r="AC98" s="39" t="str">
        <f>IF(AB98=0,"",LOOKUP(AB98,'EVALUACIÓN DE RIESGO'!$C$30:$C$34,'EVALUACIÓN DE RIESGO'!$B$30:$B$34))</f>
        <v/>
      </c>
      <c r="AD98" s="39">
        <f>+IF(OR(C98="",O98=""),0,VLOOKUP(O98,'EVALUACIÓN DE RIESGO'!$C$22:$D$26,2,FALSE))</f>
        <v>0</v>
      </c>
      <c r="AE98" s="39">
        <f>+IF(OR(C98="",Q98=""),0,(VLOOKUP(Q98,'EVALUACIÓN DE RIESGO'!$B$5:$G$9,6,FALSE)))</f>
        <v>0</v>
      </c>
      <c r="AF98" s="39">
        <f t="shared" si="11"/>
        <v>0</v>
      </c>
      <c r="AG98" s="39" t="str">
        <f>IF(AF98=0,"",LOOKUP(AF98,'EVALUACIÓN DE RIESGO'!$C$30:$C$34,'EVALUACIÓN DE RIESGO'!$B$30:$B$34))</f>
        <v/>
      </c>
    </row>
    <row r="99" spans="3:33" x14ac:dyDescent="0.25">
      <c r="C99" s="41"/>
      <c r="D99" s="41"/>
      <c r="E99" s="42"/>
      <c r="F99" s="42"/>
      <c r="G99" s="42"/>
      <c r="H99" s="42"/>
      <c r="I99" s="43" t="str">
        <f>+IF(C99="","",IF(Z99=0,"Faltan Datos",IF(Z99="VALORES NO VÁLIDOS","VALORES NO VÁLIDOS",INDEX('[3]EVALUACIÓN DE RIESGO'!$B$5:$B$9,MATCH('ANÁLISIS DE RIESGO'!Z99,'[3]EVALUACIÓN DE RIESGO'!$G$5:$G$9,0),1))))</f>
        <v/>
      </c>
      <c r="J99" s="42"/>
      <c r="K99" s="42"/>
      <c r="L99" s="45" t="str">
        <f t="shared" si="13"/>
        <v/>
      </c>
      <c r="M99" s="47"/>
      <c r="N99" s="47"/>
      <c r="O99" s="42"/>
      <c r="P99" s="42"/>
      <c r="Q99" s="42"/>
      <c r="R99" s="45" t="str">
        <f t="shared" si="9"/>
        <v/>
      </c>
      <c r="V99" s="39" t="str">
        <f>+IF(OR(C99="",E99=""),"",VLOOKUP(E99,'EVALUACIÓN DE RIESGO'!$C$4:$G$9,5,FALSE))</f>
        <v/>
      </c>
      <c r="W99" s="39" t="str">
        <f>+IF(OR(C99="",F99=""),"",INDEX('EVALUACIÓN DE RIESGO'!$G$5:$G$9,MATCH('ANÁLISIS DE RIESGO'!F99,Calidad,0),1))</f>
        <v/>
      </c>
      <c r="X99" s="39" t="str">
        <f>+IF(OR(C99="",G99=""),"",INDEX('EVALUACIÓN DE RIESGO'!$G$5:$G$9,MATCH('ANÁLISIS DE RIESGO'!G99,MedioAmbiente2,0),1))</f>
        <v/>
      </c>
      <c r="Y99" s="39" t="str">
        <f>+IF(OR(C99="",H99=""),"",INDEX('EVALUACIÓN DE RIESGO'!$G$5:$G$9,MATCH('ANÁLISIS DE RIESGO'!H99,Salud,0),1))</f>
        <v/>
      </c>
      <c r="Z99" s="39">
        <f t="shared" si="12"/>
        <v>0</v>
      </c>
      <c r="AA99" s="39">
        <f>+IF(OR(C99="",K99=""),0,VLOOKUP(K99,'EVALUACIÓN DE RIESGO'!$C$22:$D$26,2,FALSE))</f>
        <v>0</v>
      </c>
      <c r="AB99" s="39">
        <f t="shared" si="10"/>
        <v>0</v>
      </c>
      <c r="AC99" s="39" t="str">
        <f>IF(AB99=0,"",LOOKUP(AB99,'EVALUACIÓN DE RIESGO'!$C$30:$C$34,'EVALUACIÓN DE RIESGO'!$B$30:$B$34))</f>
        <v/>
      </c>
      <c r="AD99" s="39">
        <f>+IF(OR(C99="",O99=""),0,VLOOKUP(O99,'EVALUACIÓN DE RIESGO'!$C$22:$D$26,2,FALSE))</f>
        <v>0</v>
      </c>
      <c r="AE99" s="39">
        <f>+IF(OR(C99="",Q99=""),0,(VLOOKUP(Q99,'EVALUACIÓN DE RIESGO'!$B$5:$G$9,6,FALSE)))</f>
        <v>0</v>
      </c>
      <c r="AF99" s="39">
        <f t="shared" si="11"/>
        <v>0</v>
      </c>
      <c r="AG99" s="39" t="str">
        <f>IF(AF99=0,"",LOOKUP(AF99,'EVALUACIÓN DE RIESGO'!$C$30:$C$34,'EVALUACIÓN DE RIESGO'!$B$30:$B$34))</f>
        <v/>
      </c>
    </row>
    <row r="100" spans="3:33" x14ac:dyDescent="0.25">
      <c r="C100" s="41"/>
      <c r="D100" s="41"/>
      <c r="E100" s="42"/>
      <c r="F100" s="42"/>
      <c r="G100" s="42"/>
      <c r="H100" s="42"/>
      <c r="I100" s="43" t="str">
        <f>+IF(C100="","",IF(Z100=0,"Faltan Datos",IF(Z100="VALORES NO VÁLIDOS","VALORES NO VÁLIDOS",INDEX('[3]EVALUACIÓN DE RIESGO'!$B$5:$B$9,MATCH('ANÁLISIS DE RIESGO'!Z100,'[3]EVALUACIÓN DE RIESGO'!$G$5:$G$9,0),1))))</f>
        <v/>
      </c>
      <c r="J100" s="42"/>
      <c r="K100" s="42"/>
      <c r="L100" s="45" t="str">
        <f t="shared" si="13"/>
        <v/>
      </c>
      <c r="M100" s="47"/>
      <c r="N100" s="47"/>
      <c r="O100" s="42"/>
      <c r="P100" s="42"/>
      <c r="Q100" s="42"/>
      <c r="R100" s="45" t="str">
        <f t="shared" si="9"/>
        <v/>
      </c>
      <c r="V100" s="39" t="str">
        <f>+IF(OR(C100="",E100=""),"",VLOOKUP(E100,'EVALUACIÓN DE RIESGO'!$C$4:$G$9,5,FALSE))</f>
        <v/>
      </c>
      <c r="W100" s="39" t="str">
        <f>+IF(OR(C100="",F100=""),"",INDEX('EVALUACIÓN DE RIESGO'!$G$5:$G$9,MATCH('ANÁLISIS DE RIESGO'!F100,Calidad,0),1))</f>
        <v/>
      </c>
      <c r="X100" s="39" t="str">
        <f>+IF(OR(C100="",G100=""),"",INDEX('EVALUACIÓN DE RIESGO'!$G$5:$G$9,MATCH('ANÁLISIS DE RIESGO'!G100,MedioAmbiente2,0),1))</f>
        <v/>
      </c>
      <c r="Y100" s="39" t="str">
        <f>+IF(OR(C100="",H100=""),"",INDEX('EVALUACIÓN DE RIESGO'!$G$5:$G$9,MATCH('ANÁLISIS DE RIESGO'!H100,Salud,0),1))</f>
        <v/>
      </c>
      <c r="Z100" s="39">
        <f t="shared" si="12"/>
        <v>0</v>
      </c>
      <c r="AA100" s="39">
        <f>+IF(OR(C100="",K100=""),0,VLOOKUP(K100,'EVALUACIÓN DE RIESGO'!$C$22:$D$26,2,FALSE))</f>
        <v>0</v>
      </c>
      <c r="AB100" s="39">
        <f t="shared" si="10"/>
        <v>0</v>
      </c>
      <c r="AC100" s="39" t="str">
        <f>IF(AB100=0,"",LOOKUP(AB100,'EVALUACIÓN DE RIESGO'!$C$30:$C$34,'EVALUACIÓN DE RIESGO'!$B$30:$B$34))</f>
        <v/>
      </c>
      <c r="AD100" s="39">
        <f>+IF(OR(C100="",O100=""),0,VLOOKUP(O100,'EVALUACIÓN DE RIESGO'!$C$22:$D$26,2,FALSE))</f>
        <v>0</v>
      </c>
      <c r="AE100" s="39">
        <f>+IF(OR(C100="",Q100=""),0,(VLOOKUP(Q100,'EVALUACIÓN DE RIESGO'!$B$5:$G$9,6,FALSE)))</f>
        <v>0</v>
      </c>
      <c r="AF100" s="39">
        <f t="shared" si="11"/>
        <v>0</v>
      </c>
      <c r="AG100" s="39" t="str">
        <f>IF(AF100=0,"",LOOKUP(AF100,'EVALUACIÓN DE RIESGO'!$C$30:$C$34,'EVALUACIÓN DE RIESGO'!$B$30:$B$34))</f>
        <v/>
      </c>
    </row>
    <row r="101" spans="3:33" x14ac:dyDescent="0.25">
      <c r="C101" s="41"/>
      <c r="D101" s="41"/>
      <c r="E101" s="42"/>
      <c r="F101" s="42"/>
      <c r="G101" s="42"/>
      <c r="H101" s="42"/>
      <c r="I101" s="43" t="str">
        <f>+IF(C101="","",IF(Z101=0,"Faltan Datos",IF(Z101="VALORES NO VÁLIDOS","VALORES NO VÁLIDOS",INDEX('[3]EVALUACIÓN DE RIESGO'!$B$5:$B$9,MATCH('ANÁLISIS DE RIESGO'!Z101,'[3]EVALUACIÓN DE RIESGO'!$G$5:$G$9,0),1))))</f>
        <v/>
      </c>
      <c r="J101" s="42"/>
      <c r="K101" s="42"/>
      <c r="L101" s="45" t="str">
        <f t="shared" si="13"/>
        <v/>
      </c>
      <c r="M101" s="47"/>
      <c r="N101" s="47"/>
      <c r="O101" s="42"/>
      <c r="P101" s="42"/>
      <c r="Q101" s="42"/>
      <c r="R101" s="45" t="str">
        <f t="shared" si="9"/>
        <v/>
      </c>
      <c r="V101" s="39" t="str">
        <f>+IF(OR(C101="",E101=""),"",VLOOKUP(E101,'EVALUACIÓN DE RIESGO'!$C$4:$G$9,5,FALSE))</f>
        <v/>
      </c>
      <c r="W101" s="39" t="str">
        <f>+IF(OR(C101="",F101=""),"",INDEX('EVALUACIÓN DE RIESGO'!$G$5:$G$9,MATCH('ANÁLISIS DE RIESGO'!F101,Calidad,0),1))</f>
        <v/>
      </c>
      <c r="X101" s="39" t="str">
        <f>+IF(OR(C101="",G101=""),"",INDEX('EVALUACIÓN DE RIESGO'!$G$5:$G$9,MATCH('ANÁLISIS DE RIESGO'!G101,MedioAmbiente2,0),1))</f>
        <v/>
      </c>
      <c r="Y101" s="39" t="str">
        <f>+IF(OR(C101="",H101=""),"",INDEX('EVALUACIÓN DE RIESGO'!$G$5:$G$9,MATCH('ANÁLISIS DE RIESGO'!H101,Salud,0),1))</f>
        <v/>
      </c>
      <c r="Z101" s="39">
        <f t="shared" si="12"/>
        <v>0</v>
      </c>
      <c r="AA101" s="39">
        <f>+IF(OR(C101="",K101=""),0,VLOOKUP(K101,'EVALUACIÓN DE RIESGO'!$C$22:$D$26,2,FALSE))</f>
        <v>0</v>
      </c>
      <c r="AB101" s="39">
        <f t="shared" si="10"/>
        <v>0</v>
      </c>
      <c r="AC101" s="39" t="str">
        <f>IF(AB101=0,"",LOOKUP(AB101,'EVALUACIÓN DE RIESGO'!$C$30:$C$34,'EVALUACIÓN DE RIESGO'!$B$30:$B$34))</f>
        <v/>
      </c>
      <c r="AD101" s="39">
        <f>+IF(OR(C101="",O101=""),0,VLOOKUP(O101,'EVALUACIÓN DE RIESGO'!$C$22:$D$26,2,FALSE))</f>
        <v>0</v>
      </c>
      <c r="AE101" s="39">
        <f>+IF(OR(C101="",Q101=""),0,(VLOOKUP(Q101,'EVALUACIÓN DE RIESGO'!$B$5:$G$9,6,FALSE)))</f>
        <v>0</v>
      </c>
      <c r="AF101" s="39">
        <f t="shared" si="11"/>
        <v>0</v>
      </c>
      <c r="AG101" s="39" t="str">
        <f>IF(AF101=0,"",LOOKUP(AF101,'EVALUACIÓN DE RIESGO'!$C$30:$C$34,'EVALUACIÓN DE RIESGO'!$B$30:$B$34))</f>
        <v/>
      </c>
    </row>
    <row r="102" spans="3:33" x14ac:dyDescent="0.25">
      <c r="C102" s="41"/>
      <c r="D102" s="41"/>
      <c r="E102" s="42"/>
      <c r="F102" s="42"/>
      <c r="G102" s="42"/>
      <c r="H102" s="42"/>
      <c r="I102" s="43" t="str">
        <f>+IF(C102="","",IF(Z102=0,"Faltan Datos",IF(Z102="VALORES NO VÁLIDOS","VALORES NO VÁLIDOS",INDEX('[3]EVALUACIÓN DE RIESGO'!$B$5:$B$9,MATCH('ANÁLISIS DE RIESGO'!Z102,'[3]EVALUACIÓN DE RIESGO'!$G$5:$G$9,0),1))))</f>
        <v/>
      </c>
      <c r="J102" s="42"/>
      <c r="K102" s="42"/>
      <c r="L102" s="45" t="str">
        <f t="shared" si="13"/>
        <v/>
      </c>
      <c r="M102" s="47"/>
      <c r="N102" s="47"/>
      <c r="O102" s="42"/>
      <c r="P102" s="42"/>
      <c r="Q102" s="42"/>
      <c r="R102" s="45" t="str">
        <f t="shared" si="9"/>
        <v/>
      </c>
      <c r="V102" s="39" t="str">
        <f>+IF(OR(C102="",E102=""),"",VLOOKUP(E102,'EVALUACIÓN DE RIESGO'!$C$4:$G$9,5,FALSE))</f>
        <v/>
      </c>
      <c r="W102" s="39" t="str">
        <f>+IF(OR(C102="",F102=""),"",INDEX('EVALUACIÓN DE RIESGO'!$G$5:$G$9,MATCH('ANÁLISIS DE RIESGO'!F102,Calidad,0),1))</f>
        <v/>
      </c>
      <c r="X102" s="39" t="str">
        <f>+IF(OR(C102="",G102=""),"",INDEX('EVALUACIÓN DE RIESGO'!$G$5:$G$9,MATCH('ANÁLISIS DE RIESGO'!G102,MedioAmbiente2,0),1))</f>
        <v/>
      </c>
      <c r="Y102" s="39" t="str">
        <f>+IF(OR(C102="",H102=""),"",INDEX('EVALUACIÓN DE RIESGO'!$G$5:$G$9,MATCH('ANÁLISIS DE RIESGO'!H102,Salud,0),1))</f>
        <v/>
      </c>
      <c r="Z102" s="39">
        <f t="shared" si="12"/>
        <v>0</v>
      </c>
      <c r="AA102" s="39">
        <f>+IF(OR(C102="",K102=""),0,VLOOKUP(K102,'EVALUACIÓN DE RIESGO'!$C$22:$D$26,2,FALSE))</f>
        <v>0</v>
      </c>
      <c r="AB102" s="39">
        <f t="shared" si="10"/>
        <v>0</v>
      </c>
      <c r="AC102" s="39" t="str">
        <f>IF(AB102=0,"",LOOKUP(AB102,'EVALUACIÓN DE RIESGO'!$C$30:$C$34,'EVALUACIÓN DE RIESGO'!$B$30:$B$34))</f>
        <v/>
      </c>
      <c r="AD102" s="39">
        <f>+IF(OR(C102="",O102=""),0,VLOOKUP(O102,'EVALUACIÓN DE RIESGO'!$C$22:$D$26,2,FALSE))</f>
        <v>0</v>
      </c>
      <c r="AE102" s="39">
        <f>+IF(OR(C102="",Q102=""),0,(VLOOKUP(Q102,'EVALUACIÓN DE RIESGO'!$B$5:$G$9,6,FALSE)))</f>
        <v>0</v>
      </c>
      <c r="AF102" s="39">
        <f t="shared" si="11"/>
        <v>0</v>
      </c>
      <c r="AG102" s="39" t="str">
        <f>IF(AF102=0,"",LOOKUP(AF102,'EVALUACIÓN DE RIESGO'!$C$30:$C$34,'EVALUACIÓN DE RIESGO'!$B$30:$B$34))</f>
        <v/>
      </c>
    </row>
    <row r="103" spans="3:33" x14ac:dyDescent="0.25">
      <c r="C103" s="41"/>
      <c r="D103" s="41"/>
      <c r="E103" s="42"/>
      <c r="F103" s="42"/>
      <c r="G103" s="42"/>
      <c r="H103" s="42"/>
      <c r="I103" s="43" t="str">
        <f>+IF(C103="","",IF(Z103=0,"Faltan Datos",IF(Z103="VALORES NO VÁLIDOS","VALORES NO VÁLIDOS",INDEX('[3]EVALUACIÓN DE RIESGO'!$B$5:$B$9,MATCH('ANÁLISIS DE RIESGO'!Z103,'[3]EVALUACIÓN DE RIESGO'!$G$5:$G$9,0),1))))</f>
        <v/>
      </c>
      <c r="J103" s="42"/>
      <c r="K103" s="42"/>
      <c r="L103" s="45" t="str">
        <f t="shared" si="13"/>
        <v/>
      </c>
      <c r="M103" s="47"/>
      <c r="N103" s="47"/>
      <c r="O103" s="42"/>
      <c r="P103" s="42"/>
      <c r="Q103" s="42"/>
      <c r="R103" s="45" t="str">
        <f t="shared" si="9"/>
        <v/>
      </c>
      <c r="V103" s="39" t="str">
        <f>+IF(OR(C103="",E103=""),"",VLOOKUP(E103,'EVALUACIÓN DE RIESGO'!$C$4:$G$9,5,FALSE))</f>
        <v/>
      </c>
      <c r="W103" s="39" t="str">
        <f>+IF(OR(C103="",F103=""),"",INDEX('EVALUACIÓN DE RIESGO'!$G$5:$G$9,MATCH('ANÁLISIS DE RIESGO'!F103,Calidad,0),1))</f>
        <v/>
      </c>
      <c r="X103" s="39" t="str">
        <f>+IF(OR(C103="",G103=""),"",INDEX('EVALUACIÓN DE RIESGO'!$G$5:$G$9,MATCH('ANÁLISIS DE RIESGO'!G103,MedioAmbiente2,0),1))</f>
        <v/>
      </c>
      <c r="Y103" s="39" t="str">
        <f>+IF(OR(C103="",H103=""),"",INDEX('EVALUACIÓN DE RIESGO'!$G$5:$G$9,MATCH('ANÁLISIS DE RIESGO'!H103,Salud,0),1))</f>
        <v/>
      </c>
      <c r="Z103" s="39">
        <f t="shared" si="12"/>
        <v>0</v>
      </c>
      <c r="AA103" s="39">
        <f>+IF(OR(C103="",K103=""),0,VLOOKUP(K103,'EVALUACIÓN DE RIESGO'!$C$22:$D$26,2,FALSE))</f>
        <v>0</v>
      </c>
      <c r="AB103" s="39">
        <f t="shared" si="10"/>
        <v>0</v>
      </c>
      <c r="AC103" s="39" t="str">
        <f>IF(AB103=0,"",LOOKUP(AB103,'EVALUACIÓN DE RIESGO'!$C$30:$C$34,'EVALUACIÓN DE RIESGO'!$B$30:$B$34))</f>
        <v/>
      </c>
      <c r="AD103" s="39">
        <f>+IF(OR(C103="",O103=""),0,VLOOKUP(O103,'EVALUACIÓN DE RIESGO'!$C$22:$D$26,2,FALSE))</f>
        <v>0</v>
      </c>
      <c r="AE103" s="39">
        <f>+IF(OR(C103="",Q103=""),0,(VLOOKUP(Q103,'EVALUACIÓN DE RIESGO'!$B$5:$G$9,6,FALSE)))</f>
        <v>0</v>
      </c>
      <c r="AF103" s="39">
        <f t="shared" si="11"/>
        <v>0</v>
      </c>
      <c r="AG103" s="39" t="str">
        <f>IF(AF103=0,"",LOOKUP(AF103,'EVALUACIÓN DE RIESGO'!$C$30:$C$34,'EVALUACIÓN DE RIESGO'!$B$30:$B$34))</f>
        <v/>
      </c>
    </row>
    <row r="104" spans="3:33" x14ac:dyDescent="0.25">
      <c r="C104" s="41"/>
      <c r="D104" s="41"/>
      <c r="E104" s="42"/>
      <c r="F104" s="42"/>
      <c r="G104" s="42"/>
      <c r="H104" s="42"/>
      <c r="I104" s="43" t="str">
        <f>+IF(C104="","",IF(Z104=0,"Faltan Datos",IF(Z104="VALORES NO VÁLIDOS","VALORES NO VÁLIDOS",INDEX('[3]EVALUACIÓN DE RIESGO'!$B$5:$B$9,MATCH('ANÁLISIS DE RIESGO'!Z104,'[3]EVALUACIÓN DE RIESGO'!$G$5:$G$9,0),1))))</f>
        <v/>
      </c>
      <c r="J104" s="42"/>
      <c r="K104" s="42"/>
      <c r="L104" s="45" t="str">
        <f t="shared" si="13"/>
        <v/>
      </c>
      <c r="M104" s="47"/>
      <c r="N104" s="47"/>
      <c r="O104" s="42"/>
      <c r="P104" s="42"/>
      <c r="Q104" s="42"/>
      <c r="R104" s="45" t="str">
        <f t="shared" si="9"/>
        <v/>
      </c>
      <c r="V104" s="39" t="str">
        <f>+IF(OR(C104="",E104=""),"",VLOOKUP(E104,'EVALUACIÓN DE RIESGO'!$C$4:$G$9,5,FALSE))</f>
        <v/>
      </c>
      <c r="W104" s="39" t="str">
        <f>+IF(OR(C104="",F104=""),"",INDEX('EVALUACIÓN DE RIESGO'!$G$5:$G$9,MATCH('ANÁLISIS DE RIESGO'!F104,Calidad,0),1))</f>
        <v/>
      </c>
      <c r="X104" s="39" t="str">
        <f>+IF(OR(C104="",G104=""),"",INDEX('EVALUACIÓN DE RIESGO'!$G$5:$G$9,MATCH('ANÁLISIS DE RIESGO'!G104,MedioAmbiente2,0),1))</f>
        <v/>
      </c>
      <c r="Y104" s="39" t="str">
        <f>+IF(OR(C104="",H104=""),"",INDEX('EVALUACIÓN DE RIESGO'!$G$5:$G$9,MATCH('ANÁLISIS DE RIESGO'!H104,Salud,0),1))</f>
        <v/>
      </c>
      <c r="Z104" s="39">
        <f t="shared" si="12"/>
        <v>0</v>
      </c>
      <c r="AA104" s="39">
        <f>+IF(OR(C104="",K104=""),0,VLOOKUP(K104,'EVALUACIÓN DE RIESGO'!$C$22:$D$26,2,FALSE))</f>
        <v>0</v>
      </c>
      <c r="AB104" s="39">
        <f t="shared" si="10"/>
        <v>0</v>
      </c>
      <c r="AC104" s="39" t="str">
        <f>IF(AB104=0,"",LOOKUP(AB104,'EVALUACIÓN DE RIESGO'!$C$30:$C$34,'EVALUACIÓN DE RIESGO'!$B$30:$B$34))</f>
        <v/>
      </c>
      <c r="AD104" s="39">
        <f>+IF(OR(C104="",O104=""),0,VLOOKUP(O104,'EVALUACIÓN DE RIESGO'!$C$22:$D$26,2,FALSE))</f>
        <v>0</v>
      </c>
      <c r="AE104" s="39">
        <f>+IF(OR(C104="",Q104=""),0,(VLOOKUP(Q104,'EVALUACIÓN DE RIESGO'!$B$5:$G$9,6,FALSE)))</f>
        <v>0</v>
      </c>
      <c r="AF104" s="39">
        <f t="shared" si="11"/>
        <v>0</v>
      </c>
      <c r="AG104" s="39" t="str">
        <f>IF(AF104=0,"",LOOKUP(AF104,'EVALUACIÓN DE RIESGO'!$C$30:$C$34,'EVALUACIÓN DE RIESGO'!$B$30:$B$34))</f>
        <v/>
      </c>
    </row>
    <row r="105" spans="3:33" x14ac:dyDescent="0.25">
      <c r="C105" s="41"/>
      <c r="D105" s="41"/>
      <c r="E105" s="42"/>
      <c r="F105" s="42"/>
      <c r="G105" s="42"/>
      <c r="H105" s="42"/>
      <c r="I105" s="43" t="str">
        <f>+IF(C105="","",IF(Z105=0,"Faltan Datos",IF(Z105="VALORES NO VÁLIDOS","VALORES NO VÁLIDOS",INDEX('[3]EVALUACIÓN DE RIESGO'!$B$5:$B$9,MATCH('ANÁLISIS DE RIESGO'!Z105,'[3]EVALUACIÓN DE RIESGO'!$G$5:$G$9,0),1))))</f>
        <v/>
      </c>
      <c r="J105" s="42"/>
      <c r="K105" s="42"/>
      <c r="L105" s="45" t="str">
        <f t="shared" si="13"/>
        <v/>
      </c>
      <c r="M105" s="47"/>
      <c r="N105" s="47"/>
      <c r="O105" s="42"/>
      <c r="P105" s="42"/>
      <c r="Q105" s="42"/>
      <c r="R105" s="45" t="str">
        <f t="shared" si="9"/>
        <v/>
      </c>
      <c r="V105" s="39" t="str">
        <f>+IF(OR(C105="",E105=""),"",VLOOKUP(E105,'EVALUACIÓN DE RIESGO'!$C$4:$G$9,5,FALSE))</f>
        <v/>
      </c>
      <c r="W105" s="39" t="str">
        <f>+IF(OR(C105="",F105=""),"",INDEX('EVALUACIÓN DE RIESGO'!$G$5:$G$9,MATCH('ANÁLISIS DE RIESGO'!F105,Calidad,0),1))</f>
        <v/>
      </c>
      <c r="X105" s="39" t="str">
        <f>+IF(OR(C105="",G105=""),"",INDEX('EVALUACIÓN DE RIESGO'!$G$5:$G$9,MATCH('ANÁLISIS DE RIESGO'!G105,MedioAmbiente2,0),1))</f>
        <v/>
      </c>
      <c r="Y105" s="39" t="str">
        <f>+IF(OR(C105="",H105=""),"",INDEX('EVALUACIÓN DE RIESGO'!$G$5:$G$9,MATCH('ANÁLISIS DE RIESGO'!H105,Salud,0),1))</f>
        <v/>
      </c>
      <c r="Z105" s="39">
        <f t="shared" si="12"/>
        <v>0</v>
      </c>
      <c r="AA105" s="39">
        <f>+IF(OR(C105="",K105=""),0,VLOOKUP(K105,'EVALUACIÓN DE RIESGO'!$C$22:$D$26,2,FALSE))</f>
        <v>0</v>
      </c>
      <c r="AB105" s="39">
        <f t="shared" si="10"/>
        <v>0</v>
      </c>
      <c r="AC105" s="39" t="str">
        <f>IF(AB105=0,"",LOOKUP(AB105,'EVALUACIÓN DE RIESGO'!$C$30:$C$34,'EVALUACIÓN DE RIESGO'!$B$30:$B$34))</f>
        <v/>
      </c>
      <c r="AD105" s="39">
        <f>+IF(OR(C105="",O105=""),0,VLOOKUP(O105,'EVALUACIÓN DE RIESGO'!$C$22:$D$26,2,FALSE))</f>
        <v>0</v>
      </c>
      <c r="AE105" s="39">
        <f>+IF(OR(C105="",Q105=""),0,(VLOOKUP(Q105,'EVALUACIÓN DE RIESGO'!$B$5:$G$9,6,FALSE)))</f>
        <v>0</v>
      </c>
      <c r="AF105" s="39">
        <f t="shared" si="11"/>
        <v>0</v>
      </c>
      <c r="AG105" s="39" t="str">
        <f>IF(AF105=0,"",LOOKUP(AF105,'EVALUACIÓN DE RIESGO'!$C$30:$C$34,'EVALUACIÓN DE RIESGO'!$B$30:$B$34))</f>
        <v/>
      </c>
    </row>
    <row r="106" spans="3:33" x14ac:dyDescent="0.25">
      <c r="C106" s="41"/>
      <c r="D106" s="41"/>
      <c r="E106" s="42"/>
      <c r="F106" s="42"/>
      <c r="G106" s="42"/>
      <c r="H106" s="42"/>
      <c r="I106" s="43" t="str">
        <f>+IF(C106="","",IF(Z106=0,"Faltan Datos",IF(Z106="VALORES NO VÁLIDOS","VALORES NO VÁLIDOS",INDEX('[3]EVALUACIÓN DE RIESGO'!$B$5:$B$9,MATCH('ANÁLISIS DE RIESGO'!Z106,'[3]EVALUACIÓN DE RIESGO'!$G$5:$G$9,0),1))))</f>
        <v/>
      </c>
      <c r="J106" s="42"/>
      <c r="K106" s="42"/>
      <c r="L106" s="45" t="str">
        <f t="shared" si="13"/>
        <v/>
      </c>
      <c r="M106" s="47"/>
      <c r="N106" s="47"/>
      <c r="O106" s="42"/>
      <c r="P106" s="42"/>
      <c r="Q106" s="42"/>
      <c r="R106" s="45" t="str">
        <f t="shared" si="9"/>
        <v/>
      </c>
      <c r="V106" s="39" t="str">
        <f>+IF(OR(C106="",E106=""),"",VLOOKUP(E106,'EVALUACIÓN DE RIESGO'!$C$4:$G$9,5,FALSE))</f>
        <v/>
      </c>
      <c r="W106" s="39" t="str">
        <f>+IF(OR(C106="",F106=""),"",INDEX('EVALUACIÓN DE RIESGO'!$G$5:$G$9,MATCH('ANÁLISIS DE RIESGO'!F106,Calidad,0),1))</f>
        <v/>
      </c>
      <c r="X106" s="39" t="str">
        <f>+IF(OR(C106="",G106=""),"",INDEX('EVALUACIÓN DE RIESGO'!$G$5:$G$9,MATCH('ANÁLISIS DE RIESGO'!G106,MedioAmbiente2,0),1))</f>
        <v/>
      </c>
      <c r="Y106" s="39" t="str">
        <f>+IF(OR(C106="",H106=""),"",INDEX('EVALUACIÓN DE RIESGO'!$G$5:$G$9,MATCH('ANÁLISIS DE RIESGO'!H106,Salud,0),1))</f>
        <v/>
      </c>
      <c r="Z106" s="39">
        <f t="shared" si="12"/>
        <v>0</v>
      </c>
      <c r="AA106" s="39">
        <f>+IF(OR(C106="",K106=""),0,VLOOKUP(K106,'EVALUACIÓN DE RIESGO'!$C$22:$D$26,2,FALSE))</f>
        <v>0</v>
      </c>
      <c r="AB106" s="39">
        <f t="shared" si="10"/>
        <v>0</v>
      </c>
      <c r="AC106" s="39" t="str">
        <f>IF(AB106=0,"",LOOKUP(AB106,'EVALUACIÓN DE RIESGO'!$C$30:$C$34,'EVALUACIÓN DE RIESGO'!$B$30:$B$34))</f>
        <v/>
      </c>
      <c r="AD106" s="39">
        <f>+IF(OR(C106="",O106=""),0,VLOOKUP(O106,'EVALUACIÓN DE RIESGO'!$C$22:$D$26,2,FALSE))</f>
        <v>0</v>
      </c>
      <c r="AE106" s="39">
        <f>+IF(OR(C106="",Q106=""),0,(VLOOKUP(Q106,'EVALUACIÓN DE RIESGO'!$B$5:$G$9,6,FALSE)))</f>
        <v>0</v>
      </c>
      <c r="AF106" s="39">
        <f t="shared" si="11"/>
        <v>0</v>
      </c>
      <c r="AG106" s="39" t="str">
        <f>IF(AF106=0,"",LOOKUP(AF106,'EVALUACIÓN DE RIESGO'!$C$30:$C$34,'EVALUACIÓN DE RIESGO'!$B$30:$B$34))</f>
        <v/>
      </c>
    </row>
    <row r="107" spans="3:33" x14ac:dyDescent="0.25">
      <c r="C107" s="41"/>
      <c r="D107" s="41"/>
      <c r="E107" s="42"/>
      <c r="F107" s="42"/>
      <c r="G107" s="42"/>
      <c r="H107" s="42"/>
      <c r="I107" s="43" t="str">
        <f>+IF(C107="","",IF(Z107=0,"Faltan Datos",IF(Z107="VALORES NO VÁLIDOS","VALORES NO VÁLIDOS",INDEX('[3]EVALUACIÓN DE RIESGO'!$B$5:$B$9,MATCH('ANÁLISIS DE RIESGO'!Z107,'[3]EVALUACIÓN DE RIESGO'!$G$5:$G$9,0),1))))</f>
        <v/>
      </c>
      <c r="J107" s="42"/>
      <c r="K107" s="42"/>
      <c r="L107" s="45" t="str">
        <f t="shared" si="13"/>
        <v/>
      </c>
      <c r="M107" s="47"/>
      <c r="N107" s="47"/>
      <c r="O107" s="42"/>
      <c r="P107" s="42"/>
      <c r="Q107" s="42"/>
      <c r="R107" s="45" t="str">
        <f t="shared" si="9"/>
        <v/>
      </c>
      <c r="V107" s="39" t="str">
        <f>+IF(OR(C107="",E107=""),"",VLOOKUP(E107,'EVALUACIÓN DE RIESGO'!$C$4:$G$9,5,FALSE))</f>
        <v/>
      </c>
      <c r="W107" s="39" t="str">
        <f>+IF(OR(C107="",F107=""),"",INDEX('EVALUACIÓN DE RIESGO'!$G$5:$G$9,MATCH('ANÁLISIS DE RIESGO'!F107,Calidad,0),1))</f>
        <v/>
      </c>
      <c r="X107" s="39" t="str">
        <f>+IF(OR(C107="",G107=""),"",INDEX('EVALUACIÓN DE RIESGO'!$G$5:$G$9,MATCH('ANÁLISIS DE RIESGO'!G107,MedioAmbiente2,0),1))</f>
        <v/>
      </c>
      <c r="Y107" s="39" t="str">
        <f>+IF(OR(C107="",H107=""),"",INDEX('EVALUACIÓN DE RIESGO'!$G$5:$G$9,MATCH('ANÁLISIS DE RIESGO'!H107,Salud,0),1))</f>
        <v/>
      </c>
      <c r="Z107" s="39">
        <f t="shared" si="12"/>
        <v>0</v>
      </c>
      <c r="AA107" s="39">
        <f>+IF(OR(C107="",K107=""),0,VLOOKUP(K107,'EVALUACIÓN DE RIESGO'!$C$22:$D$26,2,FALSE))</f>
        <v>0</v>
      </c>
      <c r="AB107" s="39">
        <f t="shared" si="10"/>
        <v>0</v>
      </c>
      <c r="AC107" s="39" t="str">
        <f>IF(AB107=0,"",LOOKUP(AB107,'EVALUACIÓN DE RIESGO'!$C$30:$C$34,'EVALUACIÓN DE RIESGO'!$B$30:$B$34))</f>
        <v/>
      </c>
      <c r="AD107" s="39">
        <f>+IF(OR(C107="",O107=""),0,VLOOKUP(O107,'EVALUACIÓN DE RIESGO'!$C$22:$D$26,2,FALSE))</f>
        <v>0</v>
      </c>
      <c r="AE107" s="39">
        <f>+IF(OR(C107="",Q107=""),0,(VLOOKUP(Q107,'EVALUACIÓN DE RIESGO'!$B$5:$G$9,6,FALSE)))</f>
        <v>0</v>
      </c>
      <c r="AF107" s="39">
        <f t="shared" si="11"/>
        <v>0</v>
      </c>
      <c r="AG107" s="39" t="str">
        <f>IF(AF107=0,"",LOOKUP(AF107,'EVALUACIÓN DE RIESGO'!$C$30:$C$34,'EVALUACIÓN DE RIESGO'!$B$30:$B$34))</f>
        <v/>
      </c>
    </row>
    <row r="108" spans="3:33" x14ac:dyDescent="0.25">
      <c r="C108" s="41"/>
      <c r="D108" s="41"/>
      <c r="E108" s="42"/>
      <c r="F108" s="42"/>
      <c r="G108" s="42"/>
      <c r="H108" s="42"/>
      <c r="I108" s="43" t="str">
        <f>+IF(C108="","",IF(Z108=0,"Faltan Datos",IF(Z108="VALORES NO VÁLIDOS","VALORES NO VÁLIDOS",INDEX('[3]EVALUACIÓN DE RIESGO'!$B$5:$B$9,MATCH('ANÁLISIS DE RIESGO'!Z108,'[3]EVALUACIÓN DE RIESGO'!$G$5:$G$9,0),1))))</f>
        <v/>
      </c>
      <c r="J108" s="42"/>
      <c r="K108" s="42"/>
      <c r="L108" s="45" t="str">
        <f t="shared" si="13"/>
        <v/>
      </c>
      <c r="M108" s="47"/>
      <c r="N108" s="47"/>
      <c r="O108" s="42"/>
      <c r="P108" s="42"/>
      <c r="Q108" s="42"/>
      <c r="R108" s="45" t="str">
        <f t="shared" si="9"/>
        <v/>
      </c>
      <c r="V108" s="39" t="str">
        <f>+IF(OR(C108="",E108=""),"",VLOOKUP(E108,'EVALUACIÓN DE RIESGO'!$C$4:$G$9,5,FALSE))</f>
        <v/>
      </c>
      <c r="W108" s="39" t="str">
        <f>+IF(OR(C108="",F108=""),"",INDEX('EVALUACIÓN DE RIESGO'!$G$5:$G$9,MATCH('ANÁLISIS DE RIESGO'!F108,Calidad,0),1))</f>
        <v/>
      </c>
      <c r="X108" s="39" t="str">
        <f>+IF(OR(C108="",G108=""),"",INDEX('EVALUACIÓN DE RIESGO'!$G$5:$G$9,MATCH('ANÁLISIS DE RIESGO'!G108,MedioAmbiente2,0),1))</f>
        <v/>
      </c>
      <c r="Y108" s="39" t="str">
        <f>+IF(OR(C108="",H108=""),"",INDEX('EVALUACIÓN DE RIESGO'!$G$5:$G$9,MATCH('ANÁLISIS DE RIESGO'!H108,Salud,0),1))</f>
        <v/>
      </c>
      <c r="Z108" s="39">
        <f t="shared" si="12"/>
        <v>0</v>
      </c>
      <c r="AA108" s="39">
        <f>+IF(OR(C108="",K108=""),0,VLOOKUP(K108,'EVALUACIÓN DE RIESGO'!$C$22:$D$26,2,FALSE))</f>
        <v>0</v>
      </c>
      <c r="AB108" s="39">
        <f t="shared" si="10"/>
        <v>0</v>
      </c>
      <c r="AC108" s="39" t="str">
        <f>IF(AB108=0,"",LOOKUP(AB108,'EVALUACIÓN DE RIESGO'!$C$30:$C$34,'EVALUACIÓN DE RIESGO'!$B$30:$B$34))</f>
        <v/>
      </c>
      <c r="AD108" s="39">
        <f>+IF(OR(C108="",O108=""),0,VLOOKUP(O108,'EVALUACIÓN DE RIESGO'!$C$22:$D$26,2,FALSE))</f>
        <v>0</v>
      </c>
      <c r="AE108" s="39">
        <f>+IF(OR(C108="",Q108=""),0,(VLOOKUP(Q108,'EVALUACIÓN DE RIESGO'!$B$5:$G$9,6,FALSE)))</f>
        <v>0</v>
      </c>
      <c r="AF108" s="39">
        <f t="shared" si="11"/>
        <v>0</v>
      </c>
      <c r="AG108" s="39" t="str">
        <f>IF(AF108=0,"",LOOKUP(AF108,'EVALUACIÓN DE RIESGO'!$C$30:$C$34,'EVALUACIÓN DE RIESGO'!$B$30:$B$34))</f>
        <v/>
      </c>
    </row>
    <row r="109" spans="3:33" x14ac:dyDescent="0.25">
      <c r="C109" s="41"/>
      <c r="D109" s="41"/>
      <c r="E109" s="42"/>
      <c r="F109" s="42"/>
      <c r="G109" s="42"/>
      <c r="H109" s="42"/>
      <c r="I109" s="43" t="str">
        <f>+IF(C109="","",IF(Z109=0,"Faltan Datos",IF(Z109="VALORES NO VÁLIDOS","VALORES NO VÁLIDOS",INDEX('[3]EVALUACIÓN DE RIESGO'!$B$5:$B$9,MATCH('ANÁLISIS DE RIESGO'!Z109,'[3]EVALUACIÓN DE RIESGO'!$G$5:$G$9,0),1))))</f>
        <v/>
      </c>
      <c r="J109" s="42"/>
      <c r="K109" s="42"/>
      <c r="L109" s="45" t="str">
        <f t="shared" si="13"/>
        <v/>
      </c>
      <c r="M109" s="47"/>
      <c r="N109" s="47"/>
      <c r="O109" s="42"/>
      <c r="P109" s="42"/>
      <c r="Q109" s="42"/>
      <c r="R109" s="45" t="str">
        <f t="shared" si="9"/>
        <v/>
      </c>
      <c r="V109" s="39" t="str">
        <f>+IF(OR(C109="",E109=""),"",VLOOKUP(E109,'EVALUACIÓN DE RIESGO'!$C$4:$G$9,5,FALSE))</f>
        <v/>
      </c>
      <c r="W109" s="39" t="str">
        <f>+IF(OR(C109="",F109=""),"",INDEX('EVALUACIÓN DE RIESGO'!$G$5:$G$9,MATCH('ANÁLISIS DE RIESGO'!F109,Calidad,0),1))</f>
        <v/>
      </c>
      <c r="X109" s="39" t="str">
        <f>+IF(OR(C109="",G109=""),"",INDEX('EVALUACIÓN DE RIESGO'!$G$5:$G$9,MATCH('ANÁLISIS DE RIESGO'!G109,MedioAmbiente2,0),1))</f>
        <v/>
      </c>
      <c r="Y109" s="39" t="str">
        <f>+IF(OR(C109="",H109=""),"",INDEX('EVALUACIÓN DE RIESGO'!$G$5:$G$9,MATCH('ANÁLISIS DE RIESGO'!H109,Salud,0),1))</f>
        <v/>
      </c>
      <c r="Z109" s="39">
        <f t="shared" si="12"/>
        <v>0</v>
      </c>
      <c r="AA109" s="39">
        <f>+IF(OR(C109="",K109=""),0,VLOOKUP(K109,'EVALUACIÓN DE RIESGO'!$C$22:$D$26,2,FALSE))</f>
        <v>0</v>
      </c>
      <c r="AB109" s="39">
        <f t="shared" si="10"/>
        <v>0</v>
      </c>
      <c r="AC109" s="39" t="str">
        <f>IF(AB109=0,"",LOOKUP(AB109,'EVALUACIÓN DE RIESGO'!$C$30:$C$34,'EVALUACIÓN DE RIESGO'!$B$30:$B$34))</f>
        <v/>
      </c>
      <c r="AD109" s="39">
        <f>+IF(OR(C109="",O109=""),0,VLOOKUP(O109,'EVALUACIÓN DE RIESGO'!$C$22:$D$26,2,FALSE))</f>
        <v>0</v>
      </c>
      <c r="AE109" s="39">
        <f>+IF(OR(C109="",Q109=""),0,(VLOOKUP(Q109,'EVALUACIÓN DE RIESGO'!$B$5:$G$9,6,FALSE)))</f>
        <v>0</v>
      </c>
      <c r="AF109" s="39">
        <f t="shared" si="11"/>
        <v>0</v>
      </c>
      <c r="AG109" s="39" t="str">
        <f>IF(AF109=0,"",LOOKUP(AF109,'EVALUACIÓN DE RIESGO'!$C$30:$C$34,'EVALUACIÓN DE RIESGO'!$B$30:$B$34))</f>
        <v/>
      </c>
    </row>
    <row r="110" spans="3:33" x14ac:dyDescent="0.25">
      <c r="C110" s="41"/>
      <c r="D110" s="41"/>
      <c r="E110" s="42"/>
      <c r="F110" s="42"/>
      <c r="G110" s="42"/>
      <c r="H110" s="42"/>
      <c r="I110" s="43" t="str">
        <f>+IF(C110="","",IF(Z110=0,"Faltan Datos",IF(Z110="VALORES NO VÁLIDOS","VALORES NO VÁLIDOS",INDEX('[3]EVALUACIÓN DE RIESGO'!$B$5:$B$9,MATCH('ANÁLISIS DE RIESGO'!Z110,'[3]EVALUACIÓN DE RIESGO'!$G$5:$G$9,0),1))))</f>
        <v/>
      </c>
      <c r="J110" s="42"/>
      <c r="K110" s="42"/>
      <c r="L110" s="45" t="str">
        <f t="shared" si="13"/>
        <v/>
      </c>
      <c r="M110" s="47"/>
      <c r="N110" s="47"/>
      <c r="O110" s="42"/>
      <c r="P110" s="42"/>
      <c r="Q110" s="42"/>
      <c r="R110" s="45" t="str">
        <f t="shared" si="9"/>
        <v/>
      </c>
      <c r="V110" s="39" t="str">
        <f>+IF(OR(C110="",E110=""),"",VLOOKUP(E110,'EVALUACIÓN DE RIESGO'!$C$4:$G$9,5,FALSE))</f>
        <v/>
      </c>
      <c r="W110" s="39" t="str">
        <f>+IF(OR(C110="",F110=""),"",INDEX('EVALUACIÓN DE RIESGO'!$G$5:$G$9,MATCH('ANÁLISIS DE RIESGO'!F110,Calidad,0),1))</f>
        <v/>
      </c>
      <c r="X110" s="39" t="str">
        <f>+IF(OR(C110="",G110=""),"",INDEX('EVALUACIÓN DE RIESGO'!$G$5:$G$9,MATCH('ANÁLISIS DE RIESGO'!G110,MedioAmbiente2,0),1))</f>
        <v/>
      </c>
      <c r="Y110" s="39" t="str">
        <f>+IF(OR(C110="",H110=""),"",INDEX('EVALUACIÓN DE RIESGO'!$G$5:$G$9,MATCH('ANÁLISIS DE RIESGO'!H110,Salud,0),1))</f>
        <v/>
      </c>
      <c r="Z110" s="39">
        <f t="shared" si="12"/>
        <v>0</v>
      </c>
      <c r="AA110" s="39">
        <f>+IF(OR(C110="",K110=""),0,VLOOKUP(K110,'EVALUACIÓN DE RIESGO'!$C$22:$D$26,2,FALSE))</f>
        <v>0</v>
      </c>
      <c r="AB110" s="39">
        <f t="shared" si="10"/>
        <v>0</v>
      </c>
      <c r="AC110" s="39" t="str">
        <f>IF(AB110=0,"",LOOKUP(AB110,'EVALUACIÓN DE RIESGO'!$C$30:$C$34,'EVALUACIÓN DE RIESGO'!$B$30:$B$34))</f>
        <v/>
      </c>
      <c r="AD110" s="39">
        <f>+IF(OR(C110="",O110=""),0,VLOOKUP(O110,'EVALUACIÓN DE RIESGO'!$C$22:$D$26,2,FALSE))</f>
        <v>0</v>
      </c>
      <c r="AE110" s="39">
        <f>+IF(OR(C110="",Q110=""),0,(VLOOKUP(Q110,'EVALUACIÓN DE RIESGO'!$B$5:$G$9,6,FALSE)))</f>
        <v>0</v>
      </c>
      <c r="AF110" s="39">
        <f t="shared" si="11"/>
        <v>0</v>
      </c>
      <c r="AG110" s="39" t="str">
        <f>IF(AF110=0,"",LOOKUP(AF110,'EVALUACIÓN DE RIESGO'!$C$30:$C$34,'EVALUACIÓN DE RIESGO'!$B$30:$B$34))</f>
        <v/>
      </c>
    </row>
    <row r="111" spans="3:33" x14ac:dyDescent="0.25">
      <c r="C111" s="41"/>
      <c r="D111" s="41"/>
      <c r="E111" s="42"/>
      <c r="F111" s="42"/>
      <c r="G111" s="42"/>
      <c r="H111" s="42"/>
      <c r="I111" s="43" t="str">
        <f>+IF(C111="","",IF(Z111=0,"Faltan Datos",IF(Z111="VALORES NO VÁLIDOS","VALORES NO VÁLIDOS",INDEX('[3]EVALUACIÓN DE RIESGO'!$B$5:$B$9,MATCH('ANÁLISIS DE RIESGO'!Z111,'[3]EVALUACIÓN DE RIESGO'!$G$5:$G$9,0),1))))</f>
        <v/>
      </c>
      <c r="J111" s="42"/>
      <c r="K111" s="42"/>
      <c r="L111" s="45" t="str">
        <f t="shared" si="13"/>
        <v/>
      </c>
      <c r="M111" s="47"/>
      <c r="N111" s="47"/>
      <c r="O111" s="42"/>
      <c r="P111" s="42"/>
      <c r="Q111" s="42"/>
      <c r="R111" s="45" t="str">
        <f t="shared" si="9"/>
        <v/>
      </c>
      <c r="V111" s="39" t="str">
        <f>+IF(OR(C111="",E111=""),"",VLOOKUP(E111,'EVALUACIÓN DE RIESGO'!$C$4:$G$9,5,FALSE))</f>
        <v/>
      </c>
      <c r="W111" s="39" t="str">
        <f>+IF(OR(C111="",F111=""),"",INDEX('EVALUACIÓN DE RIESGO'!$G$5:$G$9,MATCH('ANÁLISIS DE RIESGO'!F111,Calidad,0),1))</f>
        <v/>
      </c>
      <c r="X111" s="39" t="str">
        <f>+IF(OR(C111="",G111=""),"",INDEX('EVALUACIÓN DE RIESGO'!$G$5:$G$9,MATCH('ANÁLISIS DE RIESGO'!G111,MedioAmbiente2,0),1))</f>
        <v/>
      </c>
      <c r="Y111" s="39" t="str">
        <f>+IF(OR(C111="",H111=""),"",INDEX('EVALUACIÓN DE RIESGO'!$G$5:$G$9,MATCH('ANÁLISIS DE RIESGO'!H111,Salud,0),1))</f>
        <v/>
      </c>
      <c r="Z111" s="39">
        <f t="shared" si="12"/>
        <v>0</v>
      </c>
      <c r="AA111" s="39">
        <f>+IF(OR(C111="",K111=""),0,VLOOKUP(K111,'EVALUACIÓN DE RIESGO'!$C$22:$D$26,2,FALSE))</f>
        <v>0</v>
      </c>
      <c r="AB111" s="39">
        <f t="shared" si="10"/>
        <v>0</v>
      </c>
      <c r="AC111" s="39" t="str">
        <f>IF(AB111=0,"",LOOKUP(AB111,'EVALUACIÓN DE RIESGO'!$C$30:$C$34,'EVALUACIÓN DE RIESGO'!$B$30:$B$34))</f>
        <v/>
      </c>
      <c r="AD111" s="39">
        <f>+IF(OR(C111="",O111=""),0,VLOOKUP(O111,'EVALUACIÓN DE RIESGO'!$C$22:$D$26,2,FALSE))</f>
        <v>0</v>
      </c>
      <c r="AE111" s="39">
        <f>+IF(OR(C111="",Q111=""),0,(VLOOKUP(Q111,'EVALUACIÓN DE RIESGO'!$B$5:$G$9,6,FALSE)))</f>
        <v>0</v>
      </c>
      <c r="AF111" s="39">
        <f t="shared" si="11"/>
        <v>0</v>
      </c>
      <c r="AG111" s="39" t="str">
        <f>IF(AF111=0,"",LOOKUP(AF111,'EVALUACIÓN DE RIESGO'!$C$30:$C$34,'EVALUACIÓN DE RIESGO'!$B$30:$B$34))</f>
        <v/>
      </c>
    </row>
    <row r="112" spans="3:33" x14ac:dyDescent="0.25">
      <c r="C112" s="41"/>
      <c r="D112" s="41"/>
      <c r="E112" s="42"/>
      <c r="F112" s="42"/>
      <c r="G112" s="42"/>
      <c r="H112" s="42"/>
      <c r="I112" s="43" t="str">
        <f>+IF(C112="","",IF(Z112=0,"Faltan Datos",IF(Z112="VALORES NO VÁLIDOS","VALORES NO VÁLIDOS",INDEX('[3]EVALUACIÓN DE RIESGO'!$B$5:$B$9,MATCH('ANÁLISIS DE RIESGO'!Z112,'[3]EVALUACIÓN DE RIESGO'!$G$5:$G$9,0),1))))</f>
        <v/>
      </c>
      <c r="J112" s="42"/>
      <c r="K112" s="42"/>
      <c r="L112" s="45" t="str">
        <f t="shared" si="13"/>
        <v/>
      </c>
      <c r="M112" s="47"/>
      <c r="N112" s="47"/>
      <c r="O112" s="42"/>
      <c r="P112" s="42"/>
      <c r="Q112" s="42"/>
      <c r="R112" s="45" t="str">
        <f t="shared" si="9"/>
        <v/>
      </c>
      <c r="V112" s="39" t="str">
        <f>+IF(OR(C112="",E112=""),"",VLOOKUP(E112,'EVALUACIÓN DE RIESGO'!$C$4:$G$9,5,FALSE))</f>
        <v/>
      </c>
      <c r="W112" s="39" t="str">
        <f>+IF(OR(C112="",F112=""),"",INDEX('EVALUACIÓN DE RIESGO'!$G$5:$G$9,MATCH('ANÁLISIS DE RIESGO'!F112,Calidad,0),1))</f>
        <v/>
      </c>
      <c r="X112" s="39" t="str">
        <f>+IF(OR(C112="",G112=""),"",INDEX('EVALUACIÓN DE RIESGO'!$G$5:$G$9,MATCH('ANÁLISIS DE RIESGO'!G112,MedioAmbiente2,0),1))</f>
        <v/>
      </c>
      <c r="Y112" s="39" t="str">
        <f>+IF(OR(C112="",H112=""),"",INDEX('EVALUACIÓN DE RIESGO'!$G$5:$G$9,MATCH('ANÁLISIS DE RIESGO'!H112,Salud,0),1))</f>
        <v/>
      </c>
      <c r="Z112" s="39">
        <f t="shared" si="12"/>
        <v>0</v>
      </c>
      <c r="AA112" s="39">
        <f>+IF(OR(C112="",K112=""),0,VLOOKUP(K112,'EVALUACIÓN DE RIESGO'!$C$22:$D$26,2,FALSE))</f>
        <v>0</v>
      </c>
      <c r="AB112" s="39">
        <f t="shared" si="10"/>
        <v>0</v>
      </c>
      <c r="AC112" s="39" t="str">
        <f>IF(AB112=0,"",LOOKUP(AB112,'EVALUACIÓN DE RIESGO'!$C$30:$C$34,'EVALUACIÓN DE RIESGO'!$B$30:$B$34))</f>
        <v/>
      </c>
      <c r="AD112" s="39">
        <f>+IF(OR(C112="",O112=""),0,VLOOKUP(O112,'EVALUACIÓN DE RIESGO'!$C$22:$D$26,2,FALSE))</f>
        <v>0</v>
      </c>
      <c r="AE112" s="39">
        <f>+IF(OR(C112="",Q112=""),0,(VLOOKUP(Q112,'EVALUACIÓN DE RIESGO'!$B$5:$G$9,6,FALSE)))</f>
        <v>0</v>
      </c>
      <c r="AF112" s="39">
        <f t="shared" si="11"/>
        <v>0</v>
      </c>
      <c r="AG112" s="39" t="str">
        <f>IF(AF112=0,"",LOOKUP(AF112,'EVALUACIÓN DE RIESGO'!$C$30:$C$34,'EVALUACIÓN DE RIESGO'!$B$30:$B$34))</f>
        <v/>
      </c>
    </row>
    <row r="113" spans="3:33" x14ac:dyDescent="0.25">
      <c r="C113" s="41"/>
      <c r="D113" s="41"/>
      <c r="E113" s="42"/>
      <c r="F113" s="42"/>
      <c r="G113" s="42"/>
      <c r="H113" s="42"/>
      <c r="I113" s="43" t="str">
        <f>+IF(C113="","",IF(Z113=0,"Faltan Datos",IF(Z113="VALORES NO VÁLIDOS","VALORES NO VÁLIDOS",INDEX('[3]EVALUACIÓN DE RIESGO'!$B$5:$B$9,MATCH('ANÁLISIS DE RIESGO'!Z113,'[3]EVALUACIÓN DE RIESGO'!$G$5:$G$9,0),1))))</f>
        <v/>
      </c>
      <c r="J113" s="42"/>
      <c r="K113" s="42"/>
      <c r="L113" s="45" t="str">
        <f t="shared" si="13"/>
        <v/>
      </c>
      <c r="M113" s="47"/>
      <c r="N113" s="47"/>
      <c r="O113" s="42"/>
      <c r="P113" s="42"/>
      <c r="Q113" s="42"/>
      <c r="R113" s="45" t="str">
        <f t="shared" si="9"/>
        <v/>
      </c>
      <c r="V113" s="39" t="str">
        <f>+IF(OR(C113="",E113=""),"",VLOOKUP(E113,'EVALUACIÓN DE RIESGO'!$C$4:$G$9,5,FALSE))</f>
        <v/>
      </c>
      <c r="W113" s="39" t="str">
        <f>+IF(OR(C113="",F113=""),"",INDEX('EVALUACIÓN DE RIESGO'!$G$5:$G$9,MATCH('ANÁLISIS DE RIESGO'!F113,Calidad,0),1))</f>
        <v/>
      </c>
      <c r="X113" s="39" t="str">
        <f>+IF(OR(C113="",G113=""),"",INDEX('EVALUACIÓN DE RIESGO'!$G$5:$G$9,MATCH('ANÁLISIS DE RIESGO'!G113,MedioAmbiente2,0),1))</f>
        <v/>
      </c>
      <c r="Y113" s="39" t="str">
        <f>+IF(OR(C113="",H113=""),"",INDEX('EVALUACIÓN DE RIESGO'!$G$5:$G$9,MATCH('ANÁLISIS DE RIESGO'!H113,Salud,0),1))</f>
        <v/>
      </c>
      <c r="Z113" s="39">
        <f t="shared" si="12"/>
        <v>0</v>
      </c>
      <c r="AA113" s="39">
        <f>+IF(OR(C113="",K113=""),0,VLOOKUP(K113,'EVALUACIÓN DE RIESGO'!$C$22:$D$26,2,FALSE))</f>
        <v>0</v>
      </c>
      <c r="AB113" s="39">
        <f t="shared" si="10"/>
        <v>0</v>
      </c>
      <c r="AC113" s="39" t="str">
        <f>IF(AB113=0,"",LOOKUP(AB113,'EVALUACIÓN DE RIESGO'!$C$30:$C$34,'EVALUACIÓN DE RIESGO'!$B$30:$B$34))</f>
        <v/>
      </c>
      <c r="AD113" s="39">
        <f>+IF(OR(C113="",O113=""),0,VLOOKUP(O113,'EVALUACIÓN DE RIESGO'!$C$22:$D$26,2,FALSE))</f>
        <v>0</v>
      </c>
      <c r="AE113" s="39">
        <f>+IF(OR(C113="",Q113=""),0,(VLOOKUP(Q113,'EVALUACIÓN DE RIESGO'!$B$5:$G$9,6,FALSE)))</f>
        <v>0</v>
      </c>
      <c r="AF113" s="39">
        <f t="shared" si="11"/>
        <v>0</v>
      </c>
      <c r="AG113" s="39" t="str">
        <f>IF(AF113=0,"",LOOKUP(AF113,'EVALUACIÓN DE RIESGO'!$C$30:$C$34,'EVALUACIÓN DE RIESGO'!$B$30:$B$34))</f>
        <v/>
      </c>
    </row>
    <row r="114" spans="3:33" x14ac:dyDescent="0.25">
      <c r="C114" s="41"/>
      <c r="D114" s="41"/>
      <c r="E114" s="42"/>
      <c r="F114" s="42"/>
      <c r="G114" s="42"/>
      <c r="H114" s="42"/>
      <c r="I114" s="43" t="str">
        <f>+IF(C114="","",IF(Z114=0,"Faltan Datos",IF(Z114="VALORES NO VÁLIDOS","VALORES NO VÁLIDOS",INDEX('[3]EVALUACIÓN DE RIESGO'!$B$5:$B$9,MATCH('ANÁLISIS DE RIESGO'!Z114,'[3]EVALUACIÓN DE RIESGO'!$G$5:$G$9,0),1))))</f>
        <v/>
      </c>
      <c r="J114" s="42"/>
      <c r="K114" s="42"/>
      <c r="L114" s="45" t="str">
        <f t="shared" si="13"/>
        <v/>
      </c>
      <c r="M114" s="47"/>
      <c r="N114" s="47"/>
      <c r="O114" s="42"/>
      <c r="P114" s="42"/>
      <c r="Q114" s="42"/>
      <c r="R114" s="45" t="str">
        <f t="shared" si="9"/>
        <v/>
      </c>
      <c r="V114" s="39" t="str">
        <f>+IF(OR(C114="",E114=""),"",VLOOKUP(E114,'EVALUACIÓN DE RIESGO'!$C$4:$G$9,5,FALSE))</f>
        <v/>
      </c>
      <c r="W114" s="39" t="str">
        <f>+IF(OR(C114="",F114=""),"",INDEX('EVALUACIÓN DE RIESGO'!$G$5:$G$9,MATCH('ANÁLISIS DE RIESGO'!F114,Calidad,0),1))</f>
        <v/>
      </c>
      <c r="X114" s="39" t="str">
        <f>+IF(OR(C114="",G114=""),"",INDEX('EVALUACIÓN DE RIESGO'!$G$5:$G$9,MATCH('ANÁLISIS DE RIESGO'!G114,MedioAmbiente2,0),1))</f>
        <v/>
      </c>
      <c r="Y114" s="39" t="str">
        <f>+IF(OR(C114="",H114=""),"",INDEX('EVALUACIÓN DE RIESGO'!$G$5:$G$9,MATCH('ANÁLISIS DE RIESGO'!H114,Salud,0),1))</f>
        <v/>
      </c>
      <c r="Z114" s="39">
        <f t="shared" si="12"/>
        <v>0</v>
      </c>
      <c r="AA114" s="39">
        <f>+IF(OR(C114="",K114=""),0,VLOOKUP(K114,'EVALUACIÓN DE RIESGO'!$C$22:$D$26,2,FALSE))</f>
        <v>0</v>
      </c>
      <c r="AB114" s="39">
        <f t="shared" si="10"/>
        <v>0</v>
      </c>
      <c r="AC114" s="39" t="str">
        <f>IF(AB114=0,"",LOOKUP(AB114,'EVALUACIÓN DE RIESGO'!$C$30:$C$34,'EVALUACIÓN DE RIESGO'!$B$30:$B$34))</f>
        <v/>
      </c>
      <c r="AD114" s="39">
        <f>+IF(OR(C114="",O114=""),0,VLOOKUP(O114,'EVALUACIÓN DE RIESGO'!$C$22:$D$26,2,FALSE))</f>
        <v>0</v>
      </c>
      <c r="AE114" s="39">
        <f>+IF(OR(C114="",Q114=""),0,(VLOOKUP(Q114,'EVALUACIÓN DE RIESGO'!$B$5:$G$9,6,FALSE)))</f>
        <v>0</v>
      </c>
      <c r="AF114" s="39">
        <f t="shared" si="11"/>
        <v>0</v>
      </c>
      <c r="AG114" s="39" t="str">
        <f>IF(AF114=0,"",LOOKUP(AF114,'EVALUACIÓN DE RIESGO'!$C$30:$C$34,'EVALUACIÓN DE RIESGO'!$B$30:$B$34))</f>
        <v/>
      </c>
    </row>
    <row r="115" spans="3:33" x14ac:dyDescent="0.25">
      <c r="C115" s="41"/>
      <c r="D115" s="41"/>
      <c r="E115" s="42"/>
      <c r="F115" s="42"/>
      <c r="G115" s="42"/>
      <c r="H115" s="42"/>
      <c r="I115" s="43" t="str">
        <f>+IF(C115="","",IF(Z115=0,"Faltan Datos",IF(Z115="VALORES NO VÁLIDOS","VALORES NO VÁLIDOS",INDEX('[3]EVALUACIÓN DE RIESGO'!$B$5:$B$9,MATCH('ANÁLISIS DE RIESGO'!Z115,'[3]EVALUACIÓN DE RIESGO'!$G$5:$G$9,0),1))))</f>
        <v/>
      </c>
      <c r="J115" s="42"/>
      <c r="K115" s="42"/>
      <c r="L115" s="45" t="str">
        <f t="shared" si="13"/>
        <v/>
      </c>
      <c r="M115" s="47"/>
      <c r="N115" s="47"/>
      <c r="O115" s="42"/>
      <c r="P115" s="42"/>
      <c r="Q115" s="42"/>
      <c r="R115" s="45" t="str">
        <f t="shared" si="9"/>
        <v/>
      </c>
      <c r="V115" s="39" t="str">
        <f>+IF(OR(C115="",E115=""),"",VLOOKUP(E115,'EVALUACIÓN DE RIESGO'!$C$4:$G$9,5,FALSE))</f>
        <v/>
      </c>
      <c r="W115" s="39" t="str">
        <f>+IF(OR(C115="",F115=""),"",INDEX('EVALUACIÓN DE RIESGO'!$G$5:$G$9,MATCH('ANÁLISIS DE RIESGO'!F115,Calidad,0),1))</f>
        <v/>
      </c>
      <c r="X115" s="39" t="str">
        <f>+IF(OR(C115="",G115=""),"",INDEX('EVALUACIÓN DE RIESGO'!$G$5:$G$9,MATCH('ANÁLISIS DE RIESGO'!G115,MedioAmbiente2,0),1))</f>
        <v/>
      </c>
      <c r="Y115" s="39" t="str">
        <f>+IF(OR(C115="",H115=""),"",INDEX('EVALUACIÓN DE RIESGO'!$G$5:$G$9,MATCH('ANÁLISIS DE RIESGO'!H115,Salud,0),1))</f>
        <v/>
      </c>
      <c r="Z115" s="39">
        <f t="shared" si="12"/>
        <v>0</v>
      </c>
      <c r="AA115" s="39">
        <f>+IF(OR(C115="",K115=""),0,VLOOKUP(K115,'EVALUACIÓN DE RIESGO'!$C$22:$D$26,2,FALSE))</f>
        <v>0</v>
      </c>
      <c r="AB115" s="39">
        <f t="shared" si="10"/>
        <v>0</v>
      </c>
      <c r="AC115" s="39" t="str">
        <f>IF(AB115=0,"",LOOKUP(AB115,'EVALUACIÓN DE RIESGO'!$C$30:$C$34,'EVALUACIÓN DE RIESGO'!$B$30:$B$34))</f>
        <v/>
      </c>
      <c r="AD115" s="39">
        <f>+IF(OR(C115="",O115=""),0,VLOOKUP(O115,'EVALUACIÓN DE RIESGO'!$C$22:$D$26,2,FALSE))</f>
        <v>0</v>
      </c>
      <c r="AE115" s="39">
        <f>+IF(OR(C115="",Q115=""),0,(VLOOKUP(Q115,'EVALUACIÓN DE RIESGO'!$B$5:$G$9,6,FALSE)))</f>
        <v>0</v>
      </c>
      <c r="AF115" s="39">
        <f t="shared" si="11"/>
        <v>0</v>
      </c>
      <c r="AG115" s="39" t="str">
        <f>IF(AF115=0,"",LOOKUP(AF115,'EVALUACIÓN DE RIESGO'!$C$30:$C$34,'EVALUACIÓN DE RIESGO'!$B$30:$B$34))</f>
        <v/>
      </c>
    </row>
    <row r="116" spans="3:33" x14ac:dyDescent="0.25">
      <c r="C116" s="41"/>
      <c r="D116" s="41"/>
      <c r="E116" s="42"/>
      <c r="F116" s="42"/>
      <c r="G116" s="42"/>
      <c r="H116" s="42"/>
      <c r="I116" s="43" t="str">
        <f>+IF(C116="","",IF(Z116=0,"Faltan Datos",IF(Z116="VALORES NO VÁLIDOS","VALORES NO VÁLIDOS",INDEX('[3]EVALUACIÓN DE RIESGO'!$B$5:$B$9,MATCH('ANÁLISIS DE RIESGO'!Z116,'[3]EVALUACIÓN DE RIESGO'!$G$5:$G$9,0),1))))</f>
        <v/>
      </c>
      <c r="J116" s="42"/>
      <c r="K116" s="42"/>
      <c r="L116" s="45" t="str">
        <f t="shared" si="13"/>
        <v/>
      </c>
      <c r="M116" s="47"/>
      <c r="N116" s="47"/>
      <c r="O116" s="42"/>
      <c r="P116" s="42"/>
      <c r="Q116" s="42"/>
      <c r="R116" s="45" t="str">
        <f t="shared" si="9"/>
        <v/>
      </c>
      <c r="V116" s="39" t="str">
        <f>+IF(OR(C116="",E116=""),"",VLOOKUP(E116,'EVALUACIÓN DE RIESGO'!$C$4:$G$9,5,FALSE))</f>
        <v/>
      </c>
      <c r="W116" s="39" t="str">
        <f>+IF(OR(C116="",F116=""),"",INDEX('EVALUACIÓN DE RIESGO'!$G$5:$G$9,MATCH('ANÁLISIS DE RIESGO'!F116,Calidad,0),1))</f>
        <v/>
      </c>
      <c r="X116" s="39" t="str">
        <f>+IF(OR(C116="",G116=""),"",INDEX('EVALUACIÓN DE RIESGO'!$G$5:$G$9,MATCH('ANÁLISIS DE RIESGO'!G116,MedioAmbiente2,0),1))</f>
        <v/>
      </c>
      <c r="Y116" s="39" t="str">
        <f>+IF(OR(C116="",H116=""),"",INDEX('EVALUACIÓN DE RIESGO'!$G$5:$G$9,MATCH('ANÁLISIS DE RIESGO'!H116,Salud,0),1))</f>
        <v/>
      </c>
      <c r="Z116" s="39">
        <f t="shared" si="12"/>
        <v>0</v>
      </c>
      <c r="AA116" s="39">
        <f>+IF(OR(C116="",K116=""),0,VLOOKUP(K116,'EVALUACIÓN DE RIESGO'!$C$22:$D$26,2,FALSE))</f>
        <v>0</v>
      </c>
      <c r="AB116" s="39">
        <f t="shared" si="10"/>
        <v>0</v>
      </c>
      <c r="AC116" s="39" t="str">
        <f>IF(AB116=0,"",LOOKUP(AB116,'EVALUACIÓN DE RIESGO'!$C$30:$C$34,'EVALUACIÓN DE RIESGO'!$B$30:$B$34))</f>
        <v/>
      </c>
      <c r="AD116" s="39">
        <f>+IF(OR(C116="",O116=""),0,VLOOKUP(O116,'EVALUACIÓN DE RIESGO'!$C$22:$D$26,2,FALSE))</f>
        <v>0</v>
      </c>
      <c r="AE116" s="39">
        <f>+IF(OR(C116="",Q116=""),0,(VLOOKUP(Q116,'EVALUACIÓN DE RIESGO'!$B$5:$G$9,6,FALSE)))</f>
        <v>0</v>
      </c>
      <c r="AF116" s="39">
        <f t="shared" si="11"/>
        <v>0</v>
      </c>
      <c r="AG116" s="39" t="str">
        <f>IF(AF116=0,"",LOOKUP(AF116,'EVALUACIÓN DE RIESGO'!$C$30:$C$34,'EVALUACIÓN DE RIESGO'!$B$30:$B$34))</f>
        <v/>
      </c>
    </row>
    <row r="117" spans="3:33" x14ac:dyDescent="0.25">
      <c r="C117" s="41"/>
      <c r="D117" s="41"/>
      <c r="E117" s="42"/>
      <c r="F117" s="42"/>
      <c r="G117" s="42"/>
      <c r="H117" s="42"/>
      <c r="I117" s="43" t="str">
        <f>+IF(C117="","",IF(Z117=0,"Faltan Datos",IF(Z117="VALORES NO VÁLIDOS","VALORES NO VÁLIDOS",INDEX('[3]EVALUACIÓN DE RIESGO'!$B$5:$B$9,MATCH('ANÁLISIS DE RIESGO'!Z117,'[3]EVALUACIÓN DE RIESGO'!$G$5:$G$9,0),1))))</f>
        <v/>
      </c>
      <c r="J117" s="42"/>
      <c r="K117" s="42"/>
      <c r="L117" s="45" t="str">
        <f t="shared" si="13"/>
        <v/>
      </c>
      <c r="M117" s="47"/>
      <c r="N117" s="47"/>
      <c r="O117" s="42"/>
      <c r="P117" s="42"/>
      <c r="Q117" s="42"/>
      <c r="R117" s="45" t="str">
        <f t="shared" si="9"/>
        <v/>
      </c>
      <c r="V117" s="39" t="str">
        <f>+IF(OR(C117="",E117=""),"",VLOOKUP(E117,'EVALUACIÓN DE RIESGO'!$C$4:$G$9,5,FALSE))</f>
        <v/>
      </c>
      <c r="W117" s="39" t="str">
        <f>+IF(OR(C117="",F117=""),"",INDEX('EVALUACIÓN DE RIESGO'!$G$5:$G$9,MATCH('ANÁLISIS DE RIESGO'!F117,Calidad,0),1))</f>
        <v/>
      </c>
      <c r="X117" s="39" t="str">
        <f>+IF(OR(C117="",G117=""),"",INDEX('EVALUACIÓN DE RIESGO'!$G$5:$G$9,MATCH('ANÁLISIS DE RIESGO'!G117,MedioAmbiente2,0),1))</f>
        <v/>
      </c>
      <c r="Y117" s="39" t="str">
        <f>+IF(OR(C117="",H117=""),"",INDEX('EVALUACIÓN DE RIESGO'!$G$5:$G$9,MATCH('ANÁLISIS DE RIESGO'!H117,Salud,0),1))</f>
        <v/>
      </c>
      <c r="Z117" s="39">
        <f t="shared" si="12"/>
        <v>0</v>
      </c>
      <c r="AA117" s="39">
        <f>+IF(OR(C117="",K117=""),0,VLOOKUP(K117,'EVALUACIÓN DE RIESGO'!$C$22:$D$26,2,FALSE))</f>
        <v>0</v>
      </c>
      <c r="AB117" s="39">
        <f t="shared" si="10"/>
        <v>0</v>
      </c>
      <c r="AC117" s="39" t="str">
        <f>IF(AB117=0,"",LOOKUP(AB117,'EVALUACIÓN DE RIESGO'!$C$30:$C$34,'EVALUACIÓN DE RIESGO'!$B$30:$B$34))</f>
        <v/>
      </c>
      <c r="AD117" s="39">
        <f>+IF(OR(C117="",O117=""),0,VLOOKUP(O117,'EVALUACIÓN DE RIESGO'!$C$22:$D$26,2,FALSE))</f>
        <v>0</v>
      </c>
      <c r="AE117" s="39">
        <f>+IF(OR(C117="",Q117=""),0,(VLOOKUP(Q117,'EVALUACIÓN DE RIESGO'!$B$5:$G$9,6,FALSE)))</f>
        <v>0</v>
      </c>
      <c r="AF117" s="39">
        <f t="shared" si="11"/>
        <v>0</v>
      </c>
      <c r="AG117" s="39" t="str">
        <f>IF(AF117=0,"",LOOKUP(AF117,'EVALUACIÓN DE RIESGO'!$C$30:$C$34,'EVALUACIÓN DE RIESGO'!$B$30:$B$34))</f>
        <v/>
      </c>
    </row>
    <row r="118" spans="3:33" x14ac:dyDescent="0.25">
      <c r="C118" s="41"/>
      <c r="D118" s="41"/>
      <c r="E118" s="42"/>
      <c r="F118" s="42"/>
      <c r="G118" s="42"/>
      <c r="H118" s="42"/>
      <c r="I118" s="43" t="str">
        <f>+IF(C118="","",IF(Z118=0,"Faltan Datos",IF(Z118="VALORES NO VÁLIDOS","VALORES NO VÁLIDOS",INDEX('[3]EVALUACIÓN DE RIESGO'!$B$5:$B$9,MATCH('ANÁLISIS DE RIESGO'!Z118,'[3]EVALUACIÓN DE RIESGO'!$G$5:$G$9,0),1))))</f>
        <v/>
      </c>
      <c r="J118" s="42"/>
      <c r="K118" s="42"/>
      <c r="L118" s="45" t="str">
        <f t="shared" si="13"/>
        <v/>
      </c>
      <c r="M118" s="47"/>
      <c r="N118" s="47"/>
      <c r="O118" s="42"/>
      <c r="P118" s="42"/>
      <c r="Q118" s="42"/>
      <c r="R118" s="45" t="str">
        <f t="shared" si="9"/>
        <v/>
      </c>
      <c r="V118" s="39" t="str">
        <f>+IF(OR(C118="",E118=""),"",VLOOKUP(E118,'EVALUACIÓN DE RIESGO'!$C$4:$G$9,5,FALSE))</f>
        <v/>
      </c>
      <c r="W118" s="39" t="str">
        <f>+IF(OR(C118="",F118=""),"",INDEX('EVALUACIÓN DE RIESGO'!$G$5:$G$9,MATCH('ANÁLISIS DE RIESGO'!F118,Calidad,0),1))</f>
        <v/>
      </c>
      <c r="X118" s="39" t="str">
        <f>+IF(OR(C118="",G118=""),"",INDEX('EVALUACIÓN DE RIESGO'!$G$5:$G$9,MATCH('ANÁLISIS DE RIESGO'!G118,MedioAmbiente2,0),1))</f>
        <v/>
      </c>
      <c r="Y118" s="39" t="str">
        <f>+IF(OR(C118="",H118=""),"",INDEX('EVALUACIÓN DE RIESGO'!$G$5:$G$9,MATCH('ANÁLISIS DE RIESGO'!H118,Salud,0),1))</f>
        <v/>
      </c>
      <c r="Z118" s="39">
        <f t="shared" si="12"/>
        <v>0</v>
      </c>
      <c r="AA118" s="39">
        <f>+IF(OR(C118="",K118=""),0,VLOOKUP(K118,'EVALUACIÓN DE RIESGO'!$C$22:$D$26,2,FALSE))</f>
        <v>0</v>
      </c>
      <c r="AB118" s="39">
        <f t="shared" si="10"/>
        <v>0</v>
      </c>
      <c r="AC118" s="39" t="str">
        <f>IF(AB118=0,"",LOOKUP(AB118,'EVALUACIÓN DE RIESGO'!$C$30:$C$34,'EVALUACIÓN DE RIESGO'!$B$30:$B$34))</f>
        <v/>
      </c>
      <c r="AD118" s="39">
        <f>+IF(OR(C118="",O118=""),0,VLOOKUP(O118,'EVALUACIÓN DE RIESGO'!$C$22:$D$26,2,FALSE))</f>
        <v>0</v>
      </c>
      <c r="AE118" s="39">
        <f>+IF(OR(C118="",Q118=""),0,(VLOOKUP(Q118,'EVALUACIÓN DE RIESGO'!$B$5:$G$9,6,FALSE)))</f>
        <v>0</v>
      </c>
      <c r="AF118" s="39">
        <f t="shared" si="11"/>
        <v>0</v>
      </c>
      <c r="AG118" s="39" t="str">
        <f>IF(AF118=0,"",LOOKUP(AF118,'EVALUACIÓN DE RIESGO'!$C$30:$C$34,'EVALUACIÓN DE RIESGO'!$B$30:$B$34))</f>
        <v/>
      </c>
    </row>
    <row r="119" spans="3:33" x14ac:dyDescent="0.25">
      <c r="C119" s="41"/>
      <c r="D119" s="41"/>
      <c r="E119" s="42"/>
      <c r="F119" s="42"/>
      <c r="G119" s="42"/>
      <c r="H119" s="42"/>
      <c r="I119" s="43" t="str">
        <f>+IF(C119="","",IF(Z119=0,"Faltan Datos",IF(Z119="VALORES NO VÁLIDOS","VALORES NO VÁLIDOS",INDEX('[3]EVALUACIÓN DE RIESGO'!$B$5:$B$9,MATCH('ANÁLISIS DE RIESGO'!Z119,'[3]EVALUACIÓN DE RIESGO'!$G$5:$G$9,0),1))))</f>
        <v/>
      </c>
      <c r="J119" s="42"/>
      <c r="K119" s="42"/>
      <c r="L119" s="45" t="str">
        <f t="shared" si="13"/>
        <v/>
      </c>
      <c r="M119" s="47"/>
      <c r="N119" s="47"/>
      <c r="O119" s="42"/>
      <c r="P119" s="42"/>
      <c r="Q119" s="42"/>
      <c r="R119" s="45" t="str">
        <f t="shared" si="9"/>
        <v/>
      </c>
      <c r="V119" s="39" t="str">
        <f>+IF(OR(C119="",E119=""),"",VLOOKUP(E119,'EVALUACIÓN DE RIESGO'!$C$4:$G$9,5,FALSE))</f>
        <v/>
      </c>
      <c r="W119" s="39" t="str">
        <f>+IF(OR(C119="",F119=""),"",INDEX('EVALUACIÓN DE RIESGO'!$G$5:$G$9,MATCH('ANÁLISIS DE RIESGO'!F119,Calidad,0),1))</f>
        <v/>
      </c>
      <c r="X119" s="39" t="str">
        <f>+IF(OR(C119="",G119=""),"",INDEX('EVALUACIÓN DE RIESGO'!$G$5:$G$9,MATCH('ANÁLISIS DE RIESGO'!G119,MedioAmbiente2,0),1))</f>
        <v/>
      </c>
      <c r="Y119" s="39" t="str">
        <f>+IF(OR(C119="",H119=""),"",INDEX('EVALUACIÓN DE RIESGO'!$G$5:$G$9,MATCH('ANÁLISIS DE RIESGO'!H119,Salud,0),1))</f>
        <v/>
      </c>
      <c r="Z119" s="39">
        <f t="shared" si="12"/>
        <v>0</v>
      </c>
      <c r="AA119" s="39">
        <f>+IF(OR(C119="",K119=""),0,VLOOKUP(K119,'EVALUACIÓN DE RIESGO'!$C$22:$D$26,2,FALSE))</f>
        <v>0</v>
      </c>
      <c r="AB119" s="39">
        <f t="shared" si="10"/>
        <v>0</v>
      </c>
      <c r="AC119" s="39" t="str">
        <f>IF(AB119=0,"",LOOKUP(AB119,'EVALUACIÓN DE RIESGO'!$C$30:$C$34,'EVALUACIÓN DE RIESGO'!$B$30:$B$34))</f>
        <v/>
      </c>
      <c r="AD119" s="39">
        <f>+IF(OR(C119="",O119=""),0,VLOOKUP(O119,'EVALUACIÓN DE RIESGO'!$C$22:$D$26,2,FALSE))</f>
        <v>0</v>
      </c>
      <c r="AE119" s="39">
        <f>+IF(OR(C119="",Q119=""),0,(VLOOKUP(Q119,'EVALUACIÓN DE RIESGO'!$B$5:$G$9,6,FALSE)))</f>
        <v>0</v>
      </c>
      <c r="AF119" s="39">
        <f t="shared" si="11"/>
        <v>0</v>
      </c>
      <c r="AG119" s="39" t="str">
        <f>IF(AF119=0,"",LOOKUP(AF119,'EVALUACIÓN DE RIESGO'!$C$30:$C$34,'EVALUACIÓN DE RIESGO'!$B$30:$B$34))</f>
        <v/>
      </c>
    </row>
    <row r="120" spans="3:33" x14ac:dyDescent="0.25">
      <c r="C120" s="41"/>
      <c r="D120" s="41"/>
      <c r="E120" s="42"/>
      <c r="F120" s="42"/>
      <c r="G120" s="42"/>
      <c r="H120" s="42"/>
      <c r="I120" s="43" t="str">
        <f>+IF(C120="","",IF(Z120=0,"Faltan Datos",IF(Z120="VALORES NO VÁLIDOS","VALORES NO VÁLIDOS",INDEX('[3]EVALUACIÓN DE RIESGO'!$B$5:$B$9,MATCH('ANÁLISIS DE RIESGO'!Z120,'[3]EVALUACIÓN DE RIESGO'!$G$5:$G$9,0),1))))</f>
        <v/>
      </c>
      <c r="J120" s="42"/>
      <c r="K120" s="42"/>
      <c r="L120" s="45" t="str">
        <f t="shared" si="13"/>
        <v/>
      </c>
      <c r="M120" s="47"/>
      <c r="N120" s="47"/>
      <c r="O120" s="42"/>
      <c r="P120" s="42"/>
      <c r="Q120" s="42"/>
      <c r="R120" s="45" t="str">
        <f t="shared" si="9"/>
        <v/>
      </c>
      <c r="V120" s="39" t="str">
        <f>+IF(OR(C120="",E120=""),"",VLOOKUP(E120,'EVALUACIÓN DE RIESGO'!$C$4:$G$9,5,FALSE))</f>
        <v/>
      </c>
      <c r="W120" s="39" t="str">
        <f>+IF(OR(C120="",F120=""),"",INDEX('EVALUACIÓN DE RIESGO'!$G$5:$G$9,MATCH('ANÁLISIS DE RIESGO'!F120,Calidad,0),1))</f>
        <v/>
      </c>
      <c r="X120" s="39" t="str">
        <f>+IF(OR(C120="",G120=""),"",INDEX('EVALUACIÓN DE RIESGO'!$G$5:$G$9,MATCH('ANÁLISIS DE RIESGO'!G120,MedioAmbiente2,0),1))</f>
        <v/>
      </c>
      <c r="Y120" s="39" t="str">
        <f>+IF(OR(C120="",H120=""),"",INDEX('EVALUACIÓN DE RIESGO'!$G$5:$G$9,MATCH('ANÁLISIS DE RIESGO'!H120,Salud,0),1))</f>
        <v/>
      </c>
      <c r="Z120" s="39">
        <f t="shared" si="12"/>
        <v>0</v>
      </c>
      <c r="AA120" s="39">
        <f>+IF(OR(C120="",K120=""),0,VLOOKUP(K120,'EVALUACIÓN DE RIESGO'!$C$22:$D$26,2,FALSE))</f>
        <v>0</v>
      </c>
      <c r="AB120" s="39">
        <f t="shared" si="10"/>
        <v>0</v>
      </c>
      <c r="AC120" s="39" t="str">
        <f>IF(AB120=0,"",LOOKUP(AB120,'EVALUACIÓN DE RIESGO'!$C$30:$C$34,'EVALUACIÓN DE RIESGO'!$B$30:$B$34))</f>
        <v/>
      </c>
      <c r="AD120" s="39">
        <f>+IF(OR(C120="",O120=""),0,VLOOKUP(O120,'EVALUACIÓN DE RIESGO'!$C$22:$D$26,2,FALSE))</f>
        <v>0</v>
      </c>
      <c r="AE120" s="39">
        <f>+IF(OR(C120="",Q120=""),0,(VLOOKUP(Q120,'EVALUACIÓN DE RIESGO'!$B$5:$G$9,6,FALSE)))</f>
        <v>0</v>
      </c>
      <c r="AF120" s="39">
        <f t="shared" si="11"/>
        <v>0</v>
      </c>
      <c r="AG120" s="39" t="str">
        <f>IF(AF120=0,"",LOOKUP(AF120,'EVALUACIÓN DE RIESGO'!$C$30:$C$34,'EVALUACIÓN DE RIESGO'!$B$30:$B$34))</f>
        <v/>
      </c>
    </row>
    <row r="121" spans="3:33" x14ac:dyDescent="0.25">
      <c r="C121" s="41"/>
      <c r="D121" s="41"/>
      <c r="E121" s="42"/>
      <c r="F121" s="42"/>
      <c r="G121" s="42"/>
      <c r="H121" s="42"/>
      <c r="I121" s="43" t="str">
        <f>+IF(C121="","",IF(Z121=0,"Faltan Datos",IF(Z121="VALORES NO VÁLIDOS","VALORES NO VÁLIDOS",INDEX('[3]EVALUACIÓN DE RIESGO'!$B$5:$B$9,MATCH('ANÁLISIS DE RIESGO'!Z121,'[3]EVALUACIÓN DE RIESGO'!$G$5:$G$9,0),1))))</f>
        <v/>
      </c>
      <c r="J121" s="42"/>
      <c r="K121" s="42"/>
      <c r="L121" s="45" t="str">
        <f t="shared" si="13"/>
        <v/>
      </c>
      <c r="M121" s="47"/>
      <c r="N121" s="47"/>
      <c r="O121" s="42"/>
      <c r="P121" s="42"/>
      <c r="Q121" s="42"/>
      <c r="R121" s="45" t="str">
        <f t="shared" si="9"/>
        <v/>
      </c>
      <c r="V121" s="39" t="str">
        <f>+IF(OR(C121="",E121=""),"",VLOOKUP(E121,'EVALUACIÓN DE RIESGO'!$C$4:$G$9,5,FALSE))</f>
        <v/>
      </c>
      <c r="W121" s="39" t="str">
        <f>+IF(OR(C121="",F121=""),"",INDEX('EVALUACIÓN DE RIESGO'!$G$5:$G$9,MATCH('ANÁLISIS DE RIESGO'!F121,Calidad,0),1))</f>
        <v/>
      </c>
      <c r="X121" s="39" t="str">
        <f>+IF(OR(C121="",G121=""),"",INDEX('EVALUACIÓN DE RIESGO'!$G$5:$G$9,MATCH('ANÁLISIS DE RIESGO'!G121,MedioAmbiente2,0),1))</f>
        <v/>
      </c>
      <c r="Y121" s="39" t="str">
        <f>+IF(OR(C121="",H121=""),"",INDEX('EVALUACIÓN DE RIESGO'!$G$5:$G$9,MATCH('ANÁLISIS DE RIESGO'!H121,Salud,0),1))</f>
        <v/>
      </c>
      <c r="Z121" s="39">
        <f t="shared" si="12"/>
        <v>0</v>
      </c>
      <c r="AA121" s="39">
        <f>+IF(OR(C121="",K121=""),0,VLOOKUP(K121,'EVALUACIÓN DE RIESGO'!$C$22:$D$26,2,FALSE))</f>
        <v>0</v>
      </c>
      <c r="AB121" s="39">
        <f t="shared" si="10"/>
        <v>0</v>
      </c>
      <c r="AC121" s="39" t="str">
        <f>IF(AB121=0,"",LOOKUP(AB121,'EVALUACIÓN DE RIESGO'!$C$30:$C$34,'EVALUACIÓN DE RIESGO'!$B$30:$B$34))</f>
        <v/>
      </c>
      <c r="AD121" s="39">
        <f>+IF(OR(C121="",O121=""),0,VLOOKUP(O121,'EVALUACIÓN DE RIESGO'!$C$22:$D$26,2,FALSE))</f>
        <v>0</v>
      </c>
      <c r="AE121" s="39">
        <f>+IF(OR(C121="",Q121=""),0,(VLOOKUP(Q121,'EVALUACIÓN DE RIESGO'!$B$5:$G$9,6,FALSE)))</f>
        <v>0</v>
      </c>
      <c r="AF121" s="39">
        <f t="shared" si="11"/>
        <v>0</v>
      </c>
      <c r="AG121" s="39" t="str">
        <f>IF(AF121=0,"",LOOKUP(AF121,'EVALUACIÓN DE RIESGO'!$C$30:$C$34,'EVALUACIÓN DE RIESGO'!$B$30:$B$34))</f>
        <v/>
      </c>
    </row>
    <row r="122" spans="3:33" x14ac:dyDescent="0.25">
      <c r="C122" s="41"/>
      <c r="D122" s="41"/>
      <c r="E122" s="42"/>
      <c r="F122" s="42"/>
      <c r="G122" s="42"/>
      <c r="H122" s="42"/>
      <c r="I122" s="43" t="str">
        <f>+IF(C122="","",IF(Z122=0,"Faltan Datos",IF(Z122="VALORES NO VÁLIDOS","VALORES NO VÁLIDOS",INDEX('[3]EVALUACIÓN DE RIESGO'!$B$5:$B$9,MATCH('ANÁLISIS DE RIESGO'!Z122,'[3]EVALUACIÓN DE RIESGO'!$G$5:$G$9,0),1))))</f>
        <v/>
      </c>
      <c r="J122" s="42"/>
      <c r="K122" s="42"/>
      <c r="L122" s="45" t="str">
        <f t="shared" si="13"/>
        <v/>
      </c>
      <c r="M122" s="47"/>
      <c r="N122" s="47"/>
      <c r="O122" s="42"/>
      <c r="P122" s="42"/>
      <c r="Q122" s="42"/>
      <c r="R122" s="45" t="str">
        <f t="shared" si="9"/>
        <v/>
      </c>
      <c r="V122" s="39" t="str">
        <f>+IF(OR(C122="",E122=""),"",VLOOKUP(E122,'EVALUACIÓN DE RIESGO'!$C$4:$G$9,5,FALSE))</f>
        <v/>
      </c>
      <c r="W122" s="39" t="str">
        <f>+IF(OR(C122="",F122=""),"",INDEX('EVALUACIÓN DE RIESGO'!$G$5:$G$9,MATCH('ANÁLISIS DE RIESGO'!F122,Calidad,0),1))</f>
        <v/>
      </c>
      <c r="X122" s="39" t="str">
        <f>+IF(OR(C122="",G122=""),"",INDEX('EVALUACIÓN DE RIESGO'!$G$5:$G$9,MATCH('ANÁLISIS DE RIESGO'!G122,MedioAmbiente2,0),1))</f>
        <v/>
      </c>
      <c r="Y122" s="39" t="str">
        <f>+IF(OR(C122="",H122=""),"",INDEX('EVALUACIÓN DE RIESGO'!$G$5:$G$9,MATCH('ANÁLISIS DE RIESGO'!H122,Salud,0),1))</f>
        <v/>
      </c>
      <c r="Z122" s="39">
        <f t="shared" si="12"/>
        <v>0</v>
      </c>
      <c r="AA122" s="39">
        <f>+IF(OR(C122="",K122=""),0,VLOOKUP(K122,'EVALUACIÓN DE RIESGO'!$C$22:$D$26,2,FALSE))</f>
        <v>0</v>
      </c>
      <c r="AB122" s="39">
        <f t="shared" si="10"/>
        <v>0</v>
      </c>
      <c r="AC122" s="39" t="str">
        <f>IF(AB122=0,"",LOOKUP(AB122,'EVALUACIÓN DE RIESGO'!$C$30:$C$34,'EVALUACIÓN DE RIESGO'!$B$30:$B$34))</f>
        <v/>
      </c>
      <c r="AD122" s="39">
        <f>+IF(OR(C122="",O122=""),0,VLOOKUP(O122,'EVALUACIÓN DE RIESGO'!$C$22:$D$26,2,FALSE))</f>
        <v>0</v>
      </c>
      <c r="AE122" s="39">
        <f>+IF(OR(C122="",Q122=""),0,(VLOOKUP(Q122,'EVALUACIÓN DE RIESGO'!$B$5:$G$9,6,FALSE)))</f>
        <v>0</v>
      </c>
      <c r="AF122" s="39">
        <f t="shared" si="11"/>
        <v>0</v>
      </c>
      <c r="AG122" s="39" t="str">
        <f>IF(AF122=0,"",LOOKUP(AF122,'EVALUACIÓN DE RIESGO'!$C$30:$C$34,'EVALUACIÓN DE RIESGO'!$B$30:$B$34))</f>
        <v/>
      </c>
    </row>
    <row r="123" spans="3:33" x14ac:dyDescent="0.25">
      <c r="C123" s="41"/>
      <c r="D123" s="41"/>
      <c r="E123" s="42"/>
      <c r="F123" s="42"/>
      <c r="G123" s="42"/>
      <c r="H123" s="42"/>
      <c r="I123" s="43" t="str">
        <f>+IF(C123="","",IF(Z123=0,"Faltan Datos",IF(Z123="VALORES NO VÁLIDOS","VALORES NO VÁLIDOS",INDEX('[3]EVALUACIÓN DE RIESGO'!$B$5:$B$9,MATCH('ANÁLISIS DE RIESGO'!Z123,'[3]EVALUACIÓN DE RIESGO'!$G$5:$G$9,0),1))))</f>
        <v/>
      </c>
      <c r="J123" s="42"/>
      <c r="K123" s="42"/>
      <c r="L123" s="45" t="str">
        <f t="shared" si="13"/>
        <v/>
      </c>
      <c r="M123" s="47"/>
      <c r="N123" s="47"/>
      <c r="O123" s="42"/>
      <c r="P123" s="42"/>
      <c r="Q123" s="42"/>
      <c r="R123" s="45" t="str">
        <f t="shared" si="9"/>
        <v/>
      </c>
      <c r="V123" s="39" t="str">
        <f>+IF(OR(C123="",E123=""),"",VLOOKUP(E123,'EVALUACIÓN DE RIESGO'!$C$4:$G$9,5,FALSE))</f>
        <v/>
      </c>
      <c r="W123" s="39" t="str">
        <f>+IF(OR(C123="",F123=""),"",INDEX('EVALUACIÓN DE RIESGO'!$G$5:$G$9,MATCH('ANÁLISIS DE RIESGO'!F123,Calidad,0),1))</f>
        <v/>
      </c>
      <c r="X123" s="39" t="str">
        <f>+IF(OR(C123="",G123=""),"",INDEX('EVALUACIÓN DE RIESGO'!$G$5:$G$9,MATCH('ANÁLISIS DE RIESGO'!G123,MedioAmbiente2,0),1))</f>
        <v/>
      </c>
      <c r="Y123" s="39" t="str">
        <f>+IF(OR(C123="",H123=""),"",INDEX('EVALUACIÓN DE RIESGO'!$G$5:$G$9,MATCH('ANÁLISIS DE RIESGO'!H123,Salud,0),1))</f>
        <v/>
      </c>
      <c r="Z123" s="39">
        <f t="shared" si="12"/>
        <v>0</v>
      </c>
      <c r="AA123" s="39">
        <f>+IF(OR(C123="",K123=""),0,VLOOKUP(K123,'EVALUACIÓN DE RIESGO'!$C$22:$D$26,2,FALSE))</f>
        <v>0</v>
      </c>
      <c r="AB123" s="39">
        <f t="shared" si="10"/>
        <v>0</v>
      </c>
      <c r="AC123" s="39" t="str">
        <f>IF(AB123=0,"",LOOKUP(AB123,'EVALUACIÓN DE RIESGO'!$C$30:$C$34,'EVALUACIÓN DE RIESGO'!$B$30:$B$34))</f>
        <v/>
      </c>
      <c r="AD123" s="39">
        <f>+IF(OR(C123="",O123=""),0,VLOOKUP(O123,'EVALUACIÓN DE RIESGO'!$C$22:$D$26,2,FALSE))</f>
        <v>0</v>
      </c>
      <c r="AE123" s="39">
        <f>+IF(OR(C123="",Q123=""),0,(VLOOKUP(Q123,'EVALUACIÓN DE RIESGO'!$B$5:$G$9,6,FALSE)))</f>
        <v>0</v>
      </c>
      <c r="AF123" s="39">
        <f t="shared" si="11"/>
        <v>0</v>
      </c>
      <c r="AG123" s="39" t="str">
        <f>IF(AF123=0,"",LOOKUP(AF123,'EVALUACIÓN DE RIESGO'!$C$30:$C$34,'EVALUACIÓN DE RIESGO'!$B$30:$B$34))</f>
        <v/>
      </c>
    </row>
    <row r="124" spans="3:33" x14ac:dyDescent="0.25">
      <c r="C124" s="41"/>
      <c r="D124" s="41"/>
      <c r="E124" s="42"/>
      <c r="F124" s="42"/>
      <c r="G124" s="42"/>
      <c r="H124" s="42"/>
      <c r="I124" s="43" t="str">
        <f>+IF(C124="","",IF(Z124=0,"Faltan Datos",IF(Z124="VALORES NO VÁLIDOS","VALORES NO VÁLIDOS",INDEX('[3]EVALUACIÓN DE RIESGO'!$B$5:$B$9,MATCH('ANÁLISIS DE RIESGO'!Z124,'[3]EVALUACIÓN DE RIESGO'!$G$5:$G$9,0),1))))</f>
        <v/>
      </c>
      <c r="J124" s="42"/>
      <c r="K124" s="42"/>
      <c r="L124" s="45" t="str">
        <f t="shared" si="13"/>
        <v/>
      </c>
      <c r="M124" s="47"/>
      <c r="N124" s="47"/>
      <c r="O124" s="42"/>
      <c r="P124" s="42"/>
      <c r="Q124" s="42"/>
      <c r="R124" s="45" t="str">
        <f t="shared" si="9"/>
        <v/>
      </c>
      <c r="V124" s="39" t="str">
        <f>+IF(OR(C124="",E124=""),"",VLOOKUP(E124,'EVALUACIÓN DE RIESGO'!$C$4:$G$9,5,FALSE))</f>
        <v/>
      </c>
      <c r="W124" s="39" t="str">
        <f>+IF(OR(C124="",F124=""),"",INDEX('EVALUACIÓN DE RIESGO'!$G$5:$G$9,MATCH('ANÁLISIS DE RIESGO'!F124,Calidad,0),1))</f>
        <v/>
      </c>
      <c r="X124" s="39" t="str">
        <f>+IF(OR(C124="",G124=""),"",INDEX('EVALUACIÓN DE RIESGO'!$G$5:$G$9,MATCH('ANÁLISIS DE RIESGO'!G124,MedioAmbiente2,0),1))</f>
        <v/>
      </c>
      <c r="Y124" s="39" t="str">
        <f>+IF(OR(C124="",H124=""),"",INDEX('EVALUACIÓN DE RIESGO'!$G$5:$G$9,MATCH('ANÁLISIS DE RIESGO'!H124,Salud,0),1))</f>
        <v/>
      </c>
      <c r="Z124" s="39">
        <f t="shared" si="12"/>
        <v>0</v>
      </c>
      <c r="AA124" s="39">
        <f>+IF(OR(C124="",K124=""),0,VLOOKUP(K124,'EVALUACIÓN DE RIESGO'!$C$22:$D$26,2,FALSE))</f>
        <v>0</v>
      </c>
      <c r="AB124" s="39">
        <f t="shared" si="10"/>
        <v>0</v>
      </c>
      <c r="AC124" s="39" t="str">
        <f>IF(AB124=0,"",LOOKUP(AB124,'EVALUACIÓN DE RIESGO'!$C$30:$C$34,'EVALUACIÓN DE RIESGO'!$B$30:$B$34))</f>
        <v/>
      </c>
      <c r="AD124" s="39">
        <f>+IF(OR(C124="",O124=""),0,VLOOKUP(O124,'EVALUACIÓN DE RIESGO'!$C$22:$D$26,2,FALSE))</f>
        <v>0</v>
      </c>
      <c r="AE124" s="39">
        <f>+IF(OR(C124="",Q124=""),0,(VLOOKUP(Q124,'EVALUACIÓN DE RIESGO'!$B$5:$G$9,6,FALSE)))</f>
        <v>0</v>
      </c>
      <c r="AF124" s="39">
        <f t="shared" si="11"/>
        <v>0</v>
      </c>
      <c r="AG124" s="39" t="str">
        <f>IF(AF124=0,"",LOOKUP(AF124,'EVALUACIÓN DE RIESGO'!$C$30:$C$34,'EVALUACIÓN DE RIESGO'!$B$30:$B$34))</f>
        <v/>
      </c>
    </row>
    <row r="125" spans="3:33" x14ac:dyDescent="0.25">
      <c r="C125" s="41"/>
      <c r="D125" s="41"/>
      <c r="E125" s="42"/>
      <c r="F125" s="42"/>
      <c r="G125" s="42"/>
      <c r="H125" s="42"/>
      <c r="I125" s="43" t="str">
        <f>+IF(C125="","",IF(Z125=0,"Faltan Datos",IF(Z125="VALORES NO VÁLIDOS","VALORES NO VÁLIDOS",INDEX('[3]EVALUACIÓN DE RIESGO'!$B$5:$B$9,MATCH('ANÁLISIS DE RIESGO'!Z125,'[3]EVALUACIÓN DE RIESGO'!$G$5:$G$9,0),1))))</f>
        <v/>
      </c>
      <c r="J125" s="42"/>
      <c r="K125" s="42"/>
      <c r="L125" s="45" t="str">
        <f t="shared" si="13"/>
        <v/>
      </c>
      <c r="M125" s="47"/>
      <c r="N125" s="47"/>
      <c r="O125" s="42"/>
      <c r="P125" s="42"/>
      <c r="Q125" s="42"/>
      <c r="R125" s="45" t="str">
        <f t="shared" si="9"/>
        <v/>
      </c>
      <c r="V125" s="39" t="str">
        <f>+IF(OR(C125="",E125=""),"",VLOOKUP(E125,'EVALUACIÓN DE RIESGO'!$C$4:$G$9,5,FALSE))</f>
        <v/>
      </c>
      <c r="W125" s="39" t="str">
        <f>+IF(OR(C125="",F125=""),"",INDEX('EVALUACIÓN DE RIESGO'!$G$5:$G$9,MATCH('ANÁLISIS DE RIESGO'!F125,Calidad,0),1))</f>
        <v/>
      </c>
      <c r="X125" s="39" t="str">
        <f>+IF(OR(C125="",G125=""),"",INDEX('EVALUACIÓN DE RIESGO'!$G$5:$G$9,MATCH('ANÁLISIS DE RIESGO'!G125,MedioAmbiente2,0),1))</f>
        <v/>
      </c>
      <c r="Y125" s="39" t="str">
        <f>+IF(OR(C125="",H125=""),"",INDEX('EVALUACIÓN DE RIESGO'!$G$5:$G$9,MATCH('ANÁLISIS DE RIESGO'!H125,Salud,0),1))</f>
        <v/>
      </c>
      <c r="Z125" s="39">
        <f t="shared" si="12"/>
        <v>0</v>
      </c>
      <c r="AA125" s="39">
        <f>+IF(OR(C125="",K125=""),0,VLOOKUP(K125,'EVALUACIÓN DE RIESGO'!$C$22:$D$26,2,FALSE))</f>
        <v>0</v>
      </c>
      <c r="AB125" s="39">
        <f t="shared" si="10"/>
        <v>0</v>
      </c>
      <c r="AC125" s="39" t="str">
        <f>IF(AB125=0,"",LOOKUP(AB125,'EVALUACIÓN DE RIESGO'!$C$30:$C$34,'EVALUACIÓN DE RIESGO'!$B$30:$B$34))</f>
        <v/>
      </c>
      <c r="AD125" s="39">
        <f>+IF(OR(C125="",O125=""),0,VLOOKUP(O125,'EVALUACIÓN DE RIESGO'!$C$22:$D$26,2,FALSE))</f>
        <v>0</v>
      </c>
      <c r="AE125" s="39">
        <f>+IF(OR(C125="",Q125=""),0,(VLOOKUP(Q125,'EVALUACIÓN DE RIESGO'!$B$5:$G$9,6,FALSE)))</f>
        <v>0</v>
      </c>
      <c r="AF125" s="39">
        <f t="shared" si="11"/>
        <v>0</v>
      </c>
      <c r="AG125" s="39" t="str">
        <f>IF(AF125=0,"",LOOKUP(AF125,'EVALUACIÓN DE RIESGO'!$C$30:$C$34,'EVALUACIÓN DE RIESGO'!$B$30:$B$34))</f>
        <v/>
      </c>
    </row>
    <row r="126" spans="3:33" x14ac:dyDescent="0.25">
      <c r="C126" s="41"/>
      <c r="D126" s="41"/>
      <c r="E126" s="42"/>
      <c r="F126" s="42"/>
      <c r="G126" s="42"/>
      <c r="H126" s="42"/>
      <c r="I126" s="43" t="str">
        <f>+IF(C126="","",IF(Z126=0,"Faltan Datos",IF(Z126="VALORES NO VÁLIDOS","VALORES NO VÁLIDOS",INDEX('[3]EVALUACIÓN DE RIESGO'!$B$5:$B$9,MATCH('ANÁLISIS DE RIESGO'!Z126,'[3]EVALUACIÓN DE RIESGO'!$G$5:$G$9,0),1))))</f>
        <v/>
      </c>
      <c r="J126" s="42"/>
      <c r="K126" s="42"/>
      <c r="L126" s="45" t="str">
        <f t="shared" si="13"/>
        <v/>
      </c>
      <c r="M126" s="47"/>
      <c r="N126" s="47"/>
      <c r="O126" s="42"/>
      <c r="P126" s="42"/>
      <c r="Q126" s="42"/>
      <c r="R126" s="45" t="str">
        <f t="shared" si="9"/>
        <v/>
      </c>
      <c r="V126" s="39" t="str">
        <f>+IF(OR(C126="",E126=""),"",VLOOKUP(E126,'EVALUACIÓN DE RIESGO'!$C$4:$G$9,5,FALSE))</f>
        <v/>
      </c>
      <c r="W126" s="39" t="str">
        <f>+IF(OR(C126="",F126=""),"",INDEX('EVALUACIÓN DE RIESGO'!$G$5:$G$9,MATCH('ANÁLISIS DE RIESGO'!F126,Calidad,0),1))</f>
        <v/>
      </c>
      <c r="X126" s="39" t="str">
        <f>+IF(OR(C126="",G126=""),"",INDEX('EVALUACIÓN DE RIESGO'!$G$5:$G$9,MATCH('ANÁLISIS DE RIESGO'!G126,MedioAmbiente2,0),1))</f>
        <v/>
      </c>
      <c r="Y126" s="39" t="str">
        <f>+IF(OR(C126="",H126=""),"",INDEX('EVALUACIÓN DE RIESGO'!$G$5:$G$9,MATCH('ANÁLISIS DE RIESGO'!H126,Salud,0),1))</f>
        <v/>
      </c>
      <c r="Z126" s="39">
        <f t="shared" si="12"/>
        <v>0</v>
      </c>
      <c r="AA126" s="39">
        <f>+IF(OR(C126="",K126=""),0,VLOOKUP(K126,'EVALUACIÓN DE RIESGO'!$C$22:$D$26,2,FALSE))</f>
        <v>0</v>
      </c>
      <c r="AB126" s="39">
        <f t="shared" si="10"/>
        <v>0</v>
      </c>
      <c r="AC126" s="39" t="str">
        <f>IF(AB126=0,"",LOOKUP(AB126,'EVALUACIÓN DE RIESGO'!$C$30:$C$34,'EVALUACIÓN DE RIESGO'!$B$30:$B$34))</f>
        <v/>
      </c>
      <c r="AD126" s="39">
        <f>+IF(OR(C126="",O126=""),0,VLOOKUP(O126,'EVALUACIÓN DE RIESGO'!$C$22:$D$26,2,FALSE))</f>
        <v>0</v>
      </c>
      <c r="AE126" s="39">
        <f>+IF(OR(C126="",Q126=""),0,(VLOOKUP(Q126,'EVALUACIÓN DE RIESGO'!$B$5:$G$9,6,FALSE)))</f>
        <v>0</v>
      </c>
      <c r="AF126" s="39">
        <f t="shared" si="11"/>
        <v>0</v>
      </c>
      <c r="AG126" s="39" t="str">
        <f>IF(AF126=0,"",LOOKUP(AF126,'EVALUACIÓN DE RIESGO'!$C$30:$C$34,'EVALUACIÓN DE RIESGO'!$B$30:$B$34))</f>
        <v/>
      </c>
    </row>
    <row r="127" spans="3:33" x14ac:dyDescent="0.25">
      <c r="C127" s="41"/>
      <c r="D127" s="41"/>
      <c r="E127" s="42"/>
      <c r="F127" s="42"/>
      <c r="G127" s="42"/>
      <c r="H127" s="42"/>
      <c r="I127" s="43" t="str">
        <f>+IF(C127="","",IF(Z127=0,"Faltan Datos",IF(Z127="VALORES NO VÁLIDOS","VALORES NO VÁLIDOS",INDEX('[3]EVALUACIÓN DE RIESGO'!$B$5:$B$9,MATCH('ANÁLISIS DE RIESGO'!Z127,'[3]EVALUACIÓN DE RIESGO'!$G$5:$G$9,0),1))))</f>
        <v/>
      </c>
      <c r="J127" s="42"/>
      <c r="K127" s="42"/>
      <c r="L127" s="45" t="str">
        <f t="shared" si="13"/>
        <v/>
      </c>
      <c r="M127" s="47"/>
      <c r="N127" s="47"/>
      <c r="O127" s="42"/>
      <c r="P127" s="42"/>
      <c r="Q127" s="42"/>
      <c r="R127" s="45" t="str">
        <f t="shared" si="9"/>
        <v/>
      </c>
      <c r="V127" s="39" t="str">
        <f>+IF(OR(C127="",E127=""),"",VLOOKUP(E127,'EVALUACIÓN DE RIESGO'!$C$4:$G$9,5,FALSE))</f>
        <v/>
      </c>
      <c r="W127" s="39" t="str">
        <f>+IF(OR(C127="",F127=""),"",INDEX('EVALUACIÓN DE RIESGO'!$G$5:$G$9,MATCH('ANÁLISIS DE RIESGO'!F127,Calidad,0),1))</f>
        <v/>
      </c>
      <c r="X127" s="39" t="str">
        <f>+IF(OR(C127="",G127=""),"",INDEX('EVALUACIÓN DE RIESGO'!$G$5:$G$9,MATCH('ANÁLISIS DE RIESGO'!G127,MedioAmbiente2,0),1))</f>
        <v/>
      </c>
      <c r="Y127" s="39" t="str">
        <f>+IF(OR(C127="",H127=""),"",INDEX('EVALUACIÓN DE RIESGO'!$G$5:$G$9,MATCH('ANÁLISIS DE RIESGO'!H127,Salud,0),1))</f>
        <v/>
      </c>
      <c r="Z127" s="39">
        <f t="shared" si="12"/>
        <v>0</v>
      </c>
      <c r="AA127" s="39">
        <f>+IF(OR(C127="",K127=""),0,VLOOKUP(K127,'EVALUACIÓN DE RIESGO'!$C$22:$D$26,2,FALSE))</f>
        <v>0</v>
      </c>
      <c r="AB127" s="39">
        <f t="shared" si="10"/>
        <v>0</v>
      </c>
      <c r="AC127" s="39" t="str">
        <f>IF(AB127=0,"",LOOKUP(AB127,'EVALUACIÓN DE RIESGO'!$C$30:$C$34,'EVALUACIÓN DE RIESGO'!$B$30:$B$34))</f>
        <v/>
      </c>
      <c r="AD127" s="39">
        <f>+IF(OR(C127="",O127=""),0,VLOOKUP(O127,'EVALUACIÓN DE RIESGO'!$C$22:$D$26,2,FALSE))</f>
        <v>0</v>
      </c>
      <c r="AE127" s="39">
        <f>+IF(OR(C127="",Q127=""),0,(VLOOKUP(Q127,'EVALUACIÓN DE RIESGO'!$B$5:$G$9,6,FALSE)))</f>
        <v>0</v>
      </c>
      <c r="AF127" s="39">
        <f t="shared" si="11"/>
        <v>0</v>
      </c>
      <c r="AG127" s="39" t="str">
        <f>IF(AF127=0,"",LOOKUP(AF127,'EVALUACIÓN DE RIESGO'!$C$30:$C$34,'EVALUACIÓN DE RIESGO'!$B$30:$B$34))</f>
        <v/>
      </c>
    </row>
    <row r="128" spans="3:33" x14ac:dyDescent="0.25">
      <c r="C128" s="41"/>
      <c r="D128" s="41"/>
      <c r="E128" s="42"/>
      <c r="F128" s="42"/>
      <c r="G128" s="42"/>
      <c r="H128" s="42"/>
      <c r="I128" s="43" t="str">
        <f>+IF(C128="","",IF(Z128=0,"Faltan Datos",IF(Z128="VALORES NO VÁLIDOS","VALORES NO VÁLIDOS",INDEX('[3]EVALUACIÓN DE RIESGO'!$B$5:$B$9,MATCH('ANÁLISIS DE RIESGO'!Z128,'[3]EVALUACIÓN DE RIESGO'!$G$5:$G$9,0),1))))</f>
        <v/>
      </c>
      <c r="J128" s="42"/>
      <c r="K128" s="42"/>
      <c r="L128" s="45" t="str">
        <f t="shared" si="13"/>
        <v/>
      </c>
      <c r="M128" s="47"/>
      <c r="N128" s="47"/>
      <c r="O128" s="42"/>
      <c r="P128" s="42"/>
      <c r="Q128" s="42"/>
      <c r="R128" s="45" t="str">
        <f t="shared" si="9"/>
        <v/>
      </c>
      <c r="V128" s="39" t="str">
        <f>+IF(OR(C128="",E128=""),"",VLOOKUP(E128,'EVALUACIÓN DE RIESGO'!$C$4:$G$9,5,FALSE))</f>
        <v/>
      </c>
      <c r="W128" s="39" t="str">
        <f>+IF(OR(C128="",F128=""),"",INDEX('EVALUACIÓN DE RIESGO'!$G$5:$G$9,MATCH('ANÁLISIS DE RIESGO'!F128,Calidad,0),1))</f>
        <v/>
      </c>
      <c r="X128" s="39" t="str">
        <f>+IF(OR(C128="",G128=""),"",INDEX('EVALUACIÓN DE RIESGO'!$G$5:$G$9,MATCH('ANÁLISIS DE RIESGO'!G128,MedioAmbiente2,0),1))</f>
        <v/>
      </c>
      <c r="Y128" s="39" t="str">
        <f>+IF(OR(C128="",H128=""),"",INDEX('EVALUACIÓN DE RIESGO'!$G$5:$G$9,MATCH('ANÁLISIS DE RIESGO'!H128,Salud,0),1))</f>
        <v/>
      </c>
      <c r="Z128" s="39">
        <f t="shared" si="12"/>
        <v>0</v>
      </c>
      <c r="AA128" s="39">
        <f>+IF(OR(C128="",K128=""),0,VLOOKUP(K128,'EVALUACIÓN DE RIESGO'!$C$22:$D$26,2,FALSE))</f>
        <v>0</v>
      </c>
      <c r="AB128" s="39">
        <f t="shared" si="10"/>
        <v>0</v>
      </c>
      <c r="AC128" s="39" t="str">
        <f>IF(AB128=0,"",LOOKUP(AB128,'EVALUACIÓN DE RIESGO'!$C$30:$C$34,'EVALUACIÓN DE RIESGO'!$B$30:$B$34))</f>
        <v/>
      </c>
      <c r="AD128" s="39">
        <f>+IF(OR(C128="",O128=""),0,VLOOKUP(O128,'EVALUACIÓN DE RIESGO'!$C$22:$D$26,2,FALSE))</f>
        <v>0</v>
      </c>
      <c r="AE128" s="39">
        <f>+IF(OR(C128="",Q128=""),0,(VLOOKUP(Q128,'EVALUACIÓN DE RIESGO'!$B$5:$G$9,6,FALSE)))</f>
        <v>0</v>
      </c>
      <c r="AF128" s="39">
        <f t="shared" si="11"/>
        <v>0</v>
      </c>
      <c r="AG128" s="39" t="str">
        <f>IF(AF128=0,"",LOOKUP(AF128,'EVALUACIÓN DE RIESGO'!$C$30:$C$34,'EVALUACIÓN DE RIESGO'!$B$30:$B$34))</f>
        <v/>
      </c>
    </row>
    <row r="129" spans="3:33" x14ac:dyDescent="0.25">
      <c r="C129" s="41"/>
      <c r="D129" s="41"/>
      <c r="E129" s="42"/>
      <c r="F129" s="42"/>
      <c r="G129" s="42"/>
      <c r="H129" s="42"/>
      <c r="I129" s="43" t="str">
        <f>+IF(C129="","",IF(Z129=0,"Faltan Datos",IF(Z129="VALORES NO VÁLIDOS","VALORES NO VÁLIDOS",INDEX('[3]EVALUACIÓN DE RIESGO'!$B$5:$B$9,MATCH('ANÁLISIS DE RIESGO'!Z129,'[3]EVALUACIÓN DE RIESGO'!$G$5:$G$9,0),1))))</f>
        <v/>
      </c>
      <c r="J129" s="42"/>
      <c r="K129" s="42"/>
      <c r="L129" s="45" t="str">
        <f t="shared" si="13"/>
        <v/>
      </c>
      <c r="M129" s="47"/>
      <c r="N129" s="47"/>
      <c r="O129" s="42"/>
      <c r="P129" s="42"/>
      <c r="Q129" s="42"/>
      <c r="R129" s="45" t="str">
        <f t="shared" si="9"/>
        <v/>
      </c>
      <c r="V129" s="39" t="str">
        <f>+IF(OR(C129="",E129=""),"",VLOOKUP(E129,'EVALUACIÓN DE RIESGO'!$C$4:$G$9,5,FALSE))</f>
        <v/>
      </c>
      <c r="W129" s="39" t="str">
        <f>+IF(OR(C129="",F129=""),"",INDEX('EVALUACIÓN DE RIESGO'!$G$5:$G$9,MATCH('ANÁLISIS DE RIESGO'!F129,Calidad,0),1))</f>
        <v/>
      </c>
      <c r="X129" s="39" t="str">
        <f>+IF(OR(C129="",G129=""),"",INDEX('EVALUACIÓN DE RIESGO'!$G$5:$G$9,MATCH('ANÁLISIS DE RIESGO'!G129,MedioAmbiente2,0),1))</f>
        <v/>
      </c>
      <c r="Y129" s="39" t="str">
        <f>+IF(OR(C129="",H129=""),"",INDEX('EVALUACIÓN DE RIESGO'!$G$5:$G$9,MATCH('ANÁLISIS DE RIESGO'!H129,Salud,0),1))</f>
        <v/>
      </c>
      <c r="Z129" s="39">
        <f t="shared" si="12"/>
        <v>0</v>
      </c>
      <c r="AA129" s="39">
        <f>+IF(OR(C129="",K129=""),0,VLOOKUP(K129,'EVALUACIÓN DE RIESGO'!$C$22:$D$26,2,FALSE))</f>
        <v>0</v>
      </c>
      <c r="AB129" s="39">
        <f t="shared" si="10"/>
        <v>0</v>
      </c>
      <c r="AC129" s="39" t="str">
        <f>IF(AB129=0,"",LOOKUP(AB129,'EVALUACIÓN DE RIESGO'!$C$30:$C$34,'EVALUACIÓN DE RIESGO'!$B$30:$B$34))</f>
        <v/>
      </c>
      <c r="AD129" s="39">
        <f>+IF(OR(C129="",O129=""),0,VLOOKUP(O129,'EVALUACIÓN DE RIESGO'!$C$22:$D$26,2,FALSE))</f>
        <v>0</v>
      </c>
      <c r="AE129" s="39">
        <f>+IF(OR(C129="",Q129=""),0,(VLOOKUP(Q129,'EVALUACIÓN DE RIESGO'!$B$5:$G$9,6,FALSE)))</f>
        <v>0</v>
      </c>
      <c r="AF129" s="39">
        <f t="shared" si="11"/>
        <v>0</v>
      </c>
      <c r="AG129" s="39" t="str">
        <f>IF(AF129=0,"",LOOKUP(AF129,'EVALUACIÓN DE RIESGO'!$C$30:$C$34,'EVALUACIÓN DE RIESGO'!$B$30:$B$34))</f>
        <v/>
      </c>
    </row>
    <row r="130" spans="3:33" x14ac:dyDescent="0.25">
      <c r="C130" s="41"/>
      <c r="D130" s="41"/>
      <c r="E130" s="42"/>
      <c r="F130" s="42"/>
      <c r="G130" s="42"/>
      <c r="H130" s="42"/>
      <c r="I130" s="43" t="str">
        <f>+IF(C130="","",IF(Z130=0,"Faltan Datos",IF(Z130="VALORES NO VÁLIDOS","VALORES NO VÁLIDOS",INDEX('[3]EVALUACIÓN DE RIESGO'!$B$5:$B$9,MATCH('ANÁLISIS DE RIESGO'!Z130,'[3]EVALUACIÓN DE RIESGO'!$G$5:$G$9,0),1))))</f>
        <v/>
      </c>
      <c r="J130" s="42"/>
      <c r="K130" s="42"/>
      <c r="L130" s="45" t="str">
        <f t="shared" si="13"/>
        <v/>
      </c>
      <c r="M130" s="47"/>
      <c r="N130" s="47"/>
      <c r="O130" s="42"/>
      <c r="P130" s="42"/>
      <c r="Q130" s="42"/>
      <c r="R130" s="45" t="str">
        <f t="shared" si="9"/>
        <v/>
      </c>
      <c r="V130" s="39" t="str">
        <f>+IF(OR(C130="",E130=""),"",VLOOKUP(E130,'EVALUACIÓN DE RIESGO'!$C$4:$G$9,5,FALSE))</f>
        <v/>
      </c>
      <c r="W130" s="39" t="str">
        <f>+IF(OR(C130="",F130=""),"",INDEX('EVALUACIÓN DE RIESGO'!$G$5:$G$9,MATCH('ANÁLISIS DE RIESGO'!F130,Calidad,0),1))</f>
        <v/>
      </c>
      <c r="X130" s="39" t="str">
        <f>+IF(OR(C130="",G130=""),"",INDEX('EVALUACIÓN DE RIESGO'!$G$5:$G$9,MATCH('ANÁLISIS DE RIESGO'!G130,MedioAmbiente2,0),1))</f>
        <v/>
      </c>
      <c r="Y130" s="39" t="str">
        <f>+IF(OR(C130="",H130=""),"",INDEX('EVALUACIÓN DE RIESGO'!$G$5:$G$9,MATCH('ANÁLISIS DE RIESGO'!H130,Salud,0),1))</f>
        <v/>
      </c>
      <c r="Z130" s="39">
        <f t="shared" si="12"/>
        <v>0</v>
      </c>
      <c r="AA130" s="39">
        <f>+IF(OR(C130="",K130=""),0,VLOOKUP(K130,'EVALUACIÓN DE RIESGO'!$C$22:$D$26,2,FALSE))</f>
        <v>0</v>
      </c>
      <c r="AB130" s="39">
        <f t="shared" si="10"/>
        <v>0</v>
      </c>
      <c r="AC130" s="39" t="str">
        <f>IF(AB130=0,"",LOOKUP(AB130,'EVALUACIÓN DE RIESGO'!$C$30:$C$34,'EVALUACIÓN DE RIESGO'!$B$30:$B$34))</f>
        <v/>
      </c>
      <c r="AD130" s="39">
        <f>+IF(OR(C130="",O130=""),0,VLOOKUP(O130,'EVALUACIÓN DE RIESGO'!$C$22:$D$26,2,FALSE))</f>
        <v>0</v>
      </c>
      <c r="AE130" s="39">
        <f>+IF(OR(C130="",Q130=""),0,(VLOOKUP(Q130,'EVALUACIÓN DE RIESGO'!$B$5:$G$9,6,FALSE)))</f>
        <v>0</v>
      </c>
      <c r="AF130" s="39">
        <f t="shared" si="11"/>
        <v>0</v>
      </c>
      <c r="AG130" s="39" t="str">
        <f>IF(AF130=0,"",LOOKUP(AF130,'EVALUACIÓN DE RIESGO'!$C$30:$C$34,'EVALUACIÓN DE RIESGO'!$B$30:$B$34))</f>
        <v/>
      </c>
    </row>
    <row r="131" spans="3:33" x14ac:dyDescent="0.25">
      <c r="C131" s="41"/>
      <c r="D131" s="41"/>
      <c r="E131" s="42"/>
      <c r="F131" s="42"/>
      <c r="G131" s="42"/>
      <c r="H131" s="42"/>
      <c r="I131" s="43" t="str">
        <f>+IF(C131="","",IF(Z131=0,"Faltan Datos",IF(Z131="VALORES NO VÁLIDOS","VALORES NO VÁLIDOS",INDEX('[3]EVALUACIÓN DE RIESGO'!$B$5:$B$9,MATCH('ANÁLISIS DE RIESGO'!Z131,'[3]EVALUACIÓN DE RIESGO'!$G$5:$G$9,0),1))))</f>
        <v/>
      </c>
      <c r="J131" s="42"/>
      <c r="K131" s="42"/>
      <c r="L131" s="45" t="str">
        <f t="shared" si="13"/>
        <v/>
      </c>
      <c r="M131" s="47"/>
      <c r="N131" s="47"/>
      <c r="O131" s="42"/>
      <c r="P131" s="42"/>
      <c r="Q131" s="42"/>
      <c r="R131" s="45" t="str">
        <f t="shared" si="9"/>
        <v/>
      </c>
      <c r="V131" s="39" t="str">
        <f>+IF(OR(C131="",E131=""),"",VLOOKUP(E131,'EVALUACIÓN DE RIESGO'!$C$4:$G$9,5,FALSE))</f>
        <v/>
      </c>
      <c r="W131" s="39" t="str">
        <f>+IF(OR(C131="",F131=""),"",INDEX('EVALUACIÓN DE RIESGO'!$G$5:$G$9,MATCH('ANÁLISIS DE RIESGO'!F131,Calidad,0),1))</f>
        <v/>
      </c>
      <c r="X131" s="39" t="str">
        <f>+IF(OR(C131="",G131=""),"",INDEX('EVALUACIÓN DE RIESGO'!$G$5:$G$9,MATCH('ANÁLISIS DE RIESGO'!G131,MedioAmbiente2,0),1))</f>
        <v/>
      </c>
      <c r="Y131" s="39" t="str">
        <f>+IF(OR(C131="",H131=""),"",INDEX('EVALUACIÓN DE RIESGO'!$G$5:$G$9,MATCH('ANÁLISIS DE RIESGO'!H131,Salud,0),1))</f>
        <v/>
      </c>
      <c r="Z131" s="39">
        <f t="shared" si="12"/>
        <v>0</v>
      </c>
      <c r="AA131" s="39">
        <f>+IF(OR(C131="",K131=""),0,VLOOKUP(K131,'EVALUACIÓN DE RIESGO'!$C$22:$D$26,2,FALSE))</f>
        <v>0</v>
      </c>
      <c r="AB131" s="39">
        <f t="shared" si="10"/>
        <v>0</v>
      </c>
      <c r="AC131" s="39" t="str">
        <f>IF(AB131=0,"",LOOKUP(AB131,'EVALUACIÓN DE RIESGO'!$C$30:$C$34,'EVALUACIÓN DE RIESGO'!$B$30:$B$34))</f>
        <v/>
      </c>
      <c r="AD131" s="39">
        <f>+IF(OR(C131="",O131=""),0,VLOOKUP(O131,'EVALUACIÓN DE RIESGO'!$C$22:$D$26,2,FALSE))</f>
        <v>0</v>
      </c>
      <c r="AE131" s="39">
        <f>+IF(OR(C131="",Q131=""),0,(VLOOKUP(Q131,'EVALUACIÓN DE RIESGO'!$B$5:$G$9,6,FALSE)))</f>
        <v>0</v>
      </c>
      <c r="AF131" s="39">
        <f t="shared" si="11"/>
        <v>0</v>
      </c>
      <c r="AG131" s="39" t="str">
        <f>IF(AF131=0,"",LOOKUP(AF131,'EVALUACIÓN DE RIESGO'!$C$30:$C$34,'EVALUACIÓN DE RIESGO'!$B$30:$B$34))</f>
        <v/>
      </c>
    </row>
    <row r="132" spans="3:33" x14ac:dyDescent="0.25">
      <c r="C132" s="41"/>
      <c r="D132" s="41"/>
      <c r="E132" s="42"/>
      <c r="F132" s="42"/>
      <c r="G132" s="42"/>
      <c r="H132" s="42"/>
      <c r="I132" s="43" t="str">
        <f>+IF(C132="","",IF(Z132=0,"Faltan Datos",IF(Z132="VALORES NO VÁLIDOS","VALORES NO VÁLIDOS",INDEX('[3]EVALUACIÓN DE RIESGO'!$B$5:$B$9,MATCH('ANÁLISIS DE RIESGO'!Z132,'[3]EVALUACIÓN DE RIESGO'!$G$5:$G$9,0),1))))</f>
        <v/>
      </c>
      <c r="J132" s="42"/>
      <c r="K132" s="42"/>
      <c r="L132" s="45" t="str">
        <f t="shared" si="13"/>
        <v/>
      </c>
      <c r="M132" s="47"/>
      <c r="N132" s="47"/>
      <c r="O132" s="42"/>
      <c r="P132" s="42"/>
      <c r="Q132" s="42"/>
      <c r="R132" s="45" t="str">
        <f t="shared" si="9"/>
        <v/>
      </c>
      <c r="V132" s="39" t="str">
        <f>+IF(OR(C132="",E132=""),"",VLOOKUP(E132,'EVALUACIÓN DE RIESGO'!$C$4:$G$9,5,FALSE))</f>
        <v/>
      </c>
      <c r="W132" s="39" t="str">
        <f>+IF(OR(C132="",F132=""),"",INDEX('EVALUACIÓN DE RIESGO'!$G$5:$G$9,MATCH('ANÁLISIS DE RIESGO'!F132,Calidad,0),1))</f>
        <v/>
      </c>
      <c r="X132" s="39" t="str">
        <f>+IF(OR(C132="",G132=""),"",INDEX('EVALUACIÓN DE RIESGO'!$G$5:$G$9,MATCH('ANÁLISIS DE RIESGO'!G132,MedioAmbiente2,0),1))</f>
        <v/>
      </c>
      <c r="Y132" s="39" t="str">
        <f>+IF(OR(C132="",H132=""),"",INDEX('EVALUACIÓN DE RIESGO'!$G$5:$G$9,MATCH('ANÁLISIS DE RIESGO'!H132,Salud,0),1))</f>
        <v/>
      </c>
      <c r="Z132" s="39">
        <f t="shared" si="12"/>
        <v>0</v>
      </c>
      <c r="AA132" s="39">
        <f>+IF(OR(C132="",K132=""),0,VLOOKUP(K132,'EVALUACIÓN DE RIESGO'!$C$22:$D$26,2,FALSE))</f>
        <v>0</v>
      </c>
      <c r="AB132" s="39">
        <f t="shared" si="10"/>
        <v>0</v>
      </c>
      <c r="AC132" s="39" t="str">
        <f>IF(AB132=0,"",LOOKUP(AB132,'EVALUACIÓN DE RIESGO'!$C$30:$C$34,'EVALUACIÓN DE RIESGO'!$B$30:$B$34))</f>
        <v/>
      </c>
      <c r="AD132" s="39">
        <f>+IF(OR(C132="",O132=""),0,VLOOKUP(O132,'EVALUACIÓN DE RIESGO'!$C$22:$D$26,2,FALSE))</f>
        <v>0</v>
      </c>
      <c r="AE132" s="39">
        <f>+IF(OR(C132="",Q132=""),0,(VLOOKUP(Q132,'EVALUACIÓN DE RIESGO'!$B$5:$G$9,6,FALSE)))</f>
        <v>0</v>
      </c>
      <c r="AF132" s="39">
        <f t="shared" si="11"/>
        <v>0</v>
      </c>
      <c r="AG132" s="39" t="str">
        <f>IF(AF132=0,"",LOOKUP(AF132,'EVALUACIÓN DE RIESGO'!$C$30:$C$34,'EVALUACIÓN DE RIESGO'!$B$30:$B$34))</f>
        <v/>
      </c>
    </row>
    <row r="133" spans="3:33" x14ac:dyDescent="0.25">
      <c r="C133" s="41"/>
      <c r="D133" s="41"/>
      <c r="E133" s="42"/>
      <c r="F133" s="42"/>
      <c r="G133" s="42"/>
      <c r="H133" s="42"/>
      <c r="I133" s="43" t="str">
        <f>+IF(C133="","",IF(Z133=0,"Faltan Datos",IF(Z133="VALORES NO VÁLIDOS","VALORES NO VÁLIDOS",INDEX('[3]EVALUACIÓN DE RIESGO'!$B$5:$B$9,MATCH('ANÁLISIS DE RIESGO'!Z133,'[3]EVALUACIÓN DE RIESGO'!$G$5:$G$9,0),1))))</f>
        <v/>
      </c>
      <c r="J133" s="42"/>
      <c r="K133" s="42"/>
      <c r="L133" s="45" t="str">
        <f t="shared" si="13"/>
        <v/>
      </c>
      <c r="M133" s="47"/>
      <c r="N133" s="47"/>
      <c r="O133" s="42"/>
      <c r="P133" s="42"/>
      <c r="Q133" s="42"/>
      <c r="R133" s="45" t="str">
        <f t="shared" si="9"/>
        <v/>
      </c>
      <c r="V133" s="39" t="str">
        <f>+IF(OR(C133="",E133=""),"",VLOOKUP(E133,'EVALUACIÓN DE RIESGO'!$C$4:$G$9,5,FALSE))</f>
        <v/>
      </c>
      <c r="W133" s="39" t="str">
        <f>+IF(OR(C133="",F133=""),"",INDEX('EVALUACIÓN DE RIESGO'!$G$5:$G$9,MATCH('ANÁLISIS DE RIESGO'!F133,Calidad,0),1))</f>
        <v/>
      </c>
      <c r="X133" s="39" t="str">
        <f>+IF(OR(C133="",G133=""),"",INDEX('EVALUACIÓN DE RIESGO'!$G$5:$G$9,MATCH('ANÁLISIS DE RIESGO'!G133,MedioAmbiente2,0),1))</f>
        <v/>
      </c>
      <c r="Y133" s="39" t="str">
        <f>+IF(OR(C133="",H133=""),"",INDEX('EVALUACIÓN DE RIESGO'!$G$5:$G$9,MATCH('ANÁLISIS DE RIESGO'!H133,Salud,0),1))</f>
        <v/>
      </c>
      <c r="Z133" s="39">
        <f t="shared" si="12"/>
        <v>0</v>
      </c>
      <c r="AA133" s="39">
        <f>+IF(OR(C133="",K133=""),0,VLOOKUP(K133,'EVALUACIÓN DE RIESGO'!$C$22:$D$26,2,FALSE))</f>
        <v>0</v>
      </c>
      <c r="AB133" s="39">
        <f t="shared" si="10"/>
        <v>0</v>
      </c>
      <c r="AC133" s="39" t="str">
        <f>IF(AB133=0,"",LOOKUP(AB133,'EVALUACIÓN DE RIESGO'!$C$30:$C$34,'EVALUACIÓN DE RIESGO'!$B$30:$B$34))</f>
        <v/>
      </c>
      <c r="AD133" s="39">
        <f>+IF(OR(C133="",O133=""),0,VLOOKUP(O133,'EVALUACIÓN DE RIESGO'!$C$22:$D$26,2,FALSE))</f>
        <v>0</v>
      </c>
      <c r="AE133" s="39">
        <f>+IF(OR(C133="",Q133=""),0,(VLOOKUP(Q133,'EVALUACIÓN DE RIESGO'!$B$5:$G$9,6,FALSE)))</f>
        <v>0</v>
      </c>
      <c r="AF133" s="39">
        <f t="shared" si="11"/>
        <v>0</v>
      </c>
      <c r="AG133" s="39" t="str">
        <f>IF(AF133=0,"",LOOKUP(AF133,'EVALUACIÓN DE RIESGO'!$C$30:$C$34,'EVALUACIÓN DE RIESGO'!$B$30:$B$34))</f>
        <v/>
      </c>
    </row>
    <row r="134" spans="3:33" x14ac:dyDescent="0.25">
      <c r="C134" s="41"/>
      <c r="D134" s="41"/>
      <c r="E134" s="42"/>
      <c r="F134" s="42"/>
      <c r="G134" s="42"/>
      <c r="H134" s="42"/>
      <c r="I134" s="43" t="str">
        <f>+IF(C134="","",IF(Z134=0,"Faltan Datos",IF(Z134="VALORES NO VÁLIDOS","VALORES NO VÁLIDOS",INDEX('[3]EVALUACIÓN DE RIESGO'!$B$5:$B$9,MATCH('ANÁLISIS DE RIESGO'!Z134,'[3]EVALUACIÓN DE RIESGO'!$G$5:$G$9,0),1))))</f>
        <v/>
      </c>
      <c r="J134" s="42"/>
      <c r="K134" s="42"/>
      <c r="L134" s="45" t="str">
        <f t="shared" si="13"/>
        <v/>
      </c>
      <c r="M134" s="47"/>
      <c r="N134" s="47"/>
      <c r="O134" s="42"/>
      <c r="P134" s="42"/>
      <c r="Q134" s="42"/>
      <c r="R134" s="45" t="str">
        <f t="shared" si="9"/>
        <v/>
      </c>
      <c r="V134" s="39" t="str">
        <f>+IF(OR(C134="",E134=""),"",VLOOKUP(E134,'EVALUACIÓN DE RIESGO'!$C$4:$G$9,5,FALSE))</f>
        <v/>
      </c>
      <c r="W134" s="39" t="str">
        <f>+IF(OR(C134="",F134=""),"",INDEX('EVALUACIÓN DE RIESGO'!$G$5:$G$9,MATCH('ANÁLISIS DE RIESGO'!F134,Calidad,0),1))</f>
        <v/>
      </c>
      <c r="X134" s="39" t="str">
        <f>+IF(OR(C134="",G134=""),"",INDEX('EVALUACIÓN DE RIESGO'!$G$5:$G$9,MATCH('ANÁLISIS DE RIESGO'!G134,MedioAmbiente2,0),1))</f>
        <v/>
      </c>
      <c r="Y134" s="39" t="str">
        <f>+IF(OR(C134="",H134=""),"",INDEX('EVALUACIÓN DE RIESGO'!$G$5:$G$9,MATCH('ANÁLISIS DE RIESGO'!H134,Salud,0),1))</f>
        <v/>
      </c>
      <c r="Z134" s="39">
        <f t="shared" si="12"/>
        <v>0</v>
      </c>
      <c r="AA134" s="39">
        <f>+IF(OR(C134="",K134=""),0,VLOOKUP(K134,'EVALUACIÓN DE RIESGO'!$C$22:$D$26,2,FALSE))</f>
        <v>0</v>
      </c>
      <c r="AB134" s="39">
        <f t="shared" si="10"/>
        <v>0</v>
      </c>
      <c r="AC134" s="39" t="str">
        <f>IF(AB134=0,"",LOOKUP(AB134,'EVALUACIÓN DE RIESGO'!$C$30:$C$34,'EVALUACIÓN DE RIESGO'!$B$30:$B$34))</f>
        <v/>
      </c>
      <c r="AD134" s="39">
        <f>+IF(OR(C134="",O134=""),0,VLOOKUP(O134,'EVALUACIÓN DE RIESGO'!$C$22:$D$26,2,FALSE))</f>
        <v>0</v>
      </c>
      <c r="AE134" s="39">
        <f>+IF(OR(C134="",Q134=""),0,(VLOOKUP(Q134,'EVALUACIÓN DE RIESGO'!$B$5:$G$9,6,FALSE)))</f>
        <v>0</v>
      </c>
      <c r="AF134" s="39">
        <f t="shared" si="11"/>
        <v>0</v>
      </c>
      <c r="AG134" s="39" t="str">
        <f>IF(AF134=0,"",LOOKUP(AF134,'EVALUACIÓN DE RIESGO'!$C$30:$C$34,'EVALUACIÓN DE RIESGO'!$B$30:$B$34))</f>
        <v/>
      </c>
    </row>
    <row r="135" spans="3:33" x14ac:dyDescent="0.25">
      <c r="C135" s="41"/>
      <c r="D135" s="41"/>
      <c r="E135" s="42"/>
      <c r="F135" s="42"/>
      <c r="G135" s="42"/>
      <c r="H135" s="42"/>
      <c r="I135" s="43" t="str">
        <f>+IF(C135="","",IF(Z135=0,"Faltan Datos",IF(Z135="VALORES NO VÁLIDOS","VALORES NO VÁLIDOS",INDEX('[3]EVALUACIÓN DE RIESGO'!$B$5:$B$9,MATCH('ANÁLISIS DE RIESGO'!Z135,'[3]EVALUACIÓN DE RIESGO'!$G$5:$G$9,0),1))))</f>
        <v/>
      </c>
      <c r="J135" s="42"/>
      <c r="K135" s="42"/>
      <c r="L135" s="45" t="str">
        <f t="shared" si="13"/>
        <v/>
      </c>
      <c r="M135" s="47"/>
      <c r="N135" s="47"/>
      <c r="O135" s="42"/>
      <c r="P135" s="42"/>
      <c r="Q135" s="42"/>
      <c r="R135" s="45" t="str">
        <f t="shared" si="9"/>
        <v/>
      </c>
      <c r="V135" s="39" t="str">
        <f>+IF(OR(C135="",E135=""),"",VLOOKUP(E135,'EVALUACIÓN DE RIESGO'!$C$4:$G$9,5,FALSE))</f>
        <v/>
      </c>
      <c r="W135" s="39" t="str">
        <f>+IF(OR(C135="",F135=""),"",INDEX('EVALUACIÓN DE RIESGO'!$G$5:$G$9,MATCH('ANÁLISIS DE RIESGO'!F135,Calidad,0),1))</f>
        <v/>
      </c>
      <c r="X135" s="39" t="str">
        <f>+IF(OR(C135="",G135=""),"",INDEX('EVALUACIÓN DE RIESGO'!$G$5:$G$9,MATCH('ANÁLISIS DE RIESGO'!G135,MedioAmbiente2,0),1))</f>
        <v/>
      </c>
      <c r="Y135" s="39" t="str">
        <f>+IF(OR(C135="",H135=""),"",INDEX('EVALUACIÓN DE RIESGO'!$G$5:$G$9,MATCH('ANÁLISIS DE RIESGO'!H135,Salud,0),1))</f>
        <v/>
      </c>
      <c r="Z135" s="39">
        <f t="shared" si="12"/>
        <v>0</v>
      </c>
      <c r="AA135" s="39">
        <f>+IF(OR(C135="",K135=""),0,VLOOKUP(K135,'EVALUACIÓN DE RIESGO'!$C$22:$D$26,2,FALSE))</f>
        <v>0</v>
      </c>
      <c r="AB135" s="39">
        <f t="shared" si="10"/>
        <v>0</v>
      </c>
      <c r="AC135" s="39" t="str">
        <f>IF(AB135=0,"",LOOKUP(AB135,'EVALUACIÓN DE RIESGO'!$C$30:$C$34,'EVALUACIÓN DE RIESGO'!$B$30:$B$34))</f>
        <v/>
      </c>
      <c r="AD135" s="39">
        <f>+IF(OR(C135="",O135=""),0,VLOOKUP(O135,'EVALUACIÓN DE RIESGO'!$C$22:$D$26,2,FALSE))</f>
        <v>0</v>
      </c>
      <c r="AE135" s="39">
        <f>+IF(OR(C135="",Q135=""),0,(VLOOKUP(Q135,'EVALUACIÓN DE RIESGO'!$B$5:$G$9,6,FALSE)))</f>
        <v>0</v>
      </c>
      <c r="AF135" s="39">
        <f t="shared" si="11"/>
        <v>0</v>
      </c>
      <c r="AG135" s="39" t="str">
        <f>IF(AF135=0,"",LOOKUP(AF135,'EVALUACIÓN DE RIESGO'!$C$30:$C$34,'EVALUACIÓN DE RIESGO'!$B$30:$B$34))</f>
        <v/>
      </c>
    </row>
    <row r="136" spans="3:33" x14ac:dyDescent="0.25">
      <c r="C136" s="41"/>
      <c r="D136" s="41"/>
      <c r="E136" s="42"/>
      <c r="F136" s="42"/>
      <c r="G136" s="42"/>
      <c r="H136" s="42"/>
      <c r="I136" s="43" t="str">
        <f>+IF(C136="","",IF(Z136=0,"Faltan Datos",IF(Z136="VALORES NO VÁLIDOS","VALORES NO VÁLIDOS",INDEX('[3]EVALUACIÓN DE RIESGO'!$B$5:$B$9,MATCH('ANÁLISIS DE RIESGO'!Z136,'[3]EVALUACIÓN DE RIESGO'!$G$5:$G$9,0),1))))</f>
        <v/>
      </c>
      <c r="J136" s="42"/>
      <c r="K136" s="42"/>
      <c r="L136" s="45" t="str">
        <f t="shared" si="13"/>
        <v/>
      </c>
      <c r="M136" s="47"/>
      <c r="N136" s="47"/>
      <c r="O136" s="42"/>
      <c r="P136" s="42"/>
      <c r="Q136" s="42"/>
      <c r="R136" s="45" t="str">
        <f t="shared" si="9"/>
        <v/>
      </c>
      <c r="V136" s="39" t="str">
        <f>+IF(OR(C136="",E136=""),"",VLOOKUP(E136,'EVALUACIÓN DE RIESGO'!$C$4:$G$9,5,FALSE))</f>
        <v/>
      </c>
      <c r="W136" s="39" t="str">
        <f>+IF(OR(C136="",F136=""),"",INDEX('EVALUACIÓN DE RIESGO'!$G$5:$G$9,MATCH('ANÁLISIS DE RIESGO'!F136,Calidad,0),1))</f>
        <v/>
      </c>
      <c r="X136" s="39" t="str">
        <f>+IF(OR(C136="",G136=""),"",INDEX('EVALUACIÓN DE RIESGO'!$G$5:$G$9,MATCH('ANÁLISIS DE RIESGO'!G136,MedioAmbiente2,0),1))</f>
        <v/>
      </c>
      <c r="Y136" s="39" t="str">
        <f>+IF(OR(C136="",H136=""),"",INDEX('EVALUACIÓN DE RIESGO'!$G$5:$G$9,MATCH('ANÁLISIS DE RIESGO'!H136,Salud,0),1))</f>
        <v/>
      </c>
      <c r="Z136" s="39">
        <f t="shared" si="12"/>
        <v>0</v>
      </c>
      <c r="AA136" s="39">
        <f>+IF(OR(C136="",K136=""),0,VLOOKUP(K136,'EVALUACIÓN DE RIESGO'!$C$22:$D$26,2,FALSE))</f>
        <v>0</v>
      </c>
      <c r="AB136" s="39">
        <f t="shared" si="10"/>
        <v>0</v>
      </c>
      <c r="AC136" s="39" t="str">
        <f>IF(AB136=0,"",LOOKUP(AB136,'EVALUACIÓN DE RIESGO'!$C$30:$C$34,'EVALUACIÓN DE RIESGO'!$B$30:$B$34))</f>
        <v/>
      </c>
      <c r="AD136" s="39">
        <f>+IF(OR(C136="",O136=""),0,VLOOKUP(O136,'EVALUACIÓN DE RIESGO'!$C$22:$D$26,2,FALSE))</f>
        <v>0</v>
      </c>
      <c r="AE136" s="39">
        <f>+IF(OR(C136="",Q136=""),0,(VLOOKUP(Q136,'EVALUACIÓN DE RIESGO'!$B$5:$G$9,6,FALSE)))</f>
        <v>0</v>
      </c>
      <c r="AF136" s="39">
        <f t="shared" si="11"/>
        <v>0</v>
      </c>
      <c r="AG136" s="39" t="str">
        <f>IF(AF136=0,"",LOOKUP(AF136,'EVALUACIÓN DE RIESGO'!$C$30:$C$34,'EVALUACIÓN DE RIESGO'!$B$30:$B$34))</f>
        <v/>
      </c>
    </row>
    <row r="137" spans="3:33" x14ac:dyDescent="0.25">
      <c r="C137" s="41"/>
      <c r="D137" s="41"/>
      <c r="E137" s="42"/>
      <c r="F137" s="42"/>
      <c r="G137" s="42"/>
      <c r="H137" s="42"/>
      <c r="I137" s="43" t="str">
        <f>+IF(C137="","",IF(Z137=0,"Faltan Datos",IF(Z137="VALORES NO VÁLIDOS","VALORES NO VÁLIDOS",INDEX('[3]EVALUACIÓN DE RIESGO'!$B$5:$B$9,MATCH('ANÁLISIS DE RIESGO'!Z137,'[3]EVALUACIÓN DE RIESGO'!$G$5:$G$9,0),1))))</f>
        <v/>
      </c>
      <c r="J137" s="42"/>
      <c r="K137" s="42"/>
      <c r="L137" s="45" t="str">
        <f t="shared" si="13"/>
        <v/>
      </c>
      <c r="M137" s="47"/>
      <c r="N137" s="47"/>
      <c r="O137" s="42"/>
      <c r="P137" s="42"/>
      <c r="Q137" s="42"/>
      <c r="R137" s="45" t="str">
        <f t="shared" si="9"/>
        <v/>
      </c>
      <c r="V137" s="39" t="str">
        <f>+IF(OR(C137="",E137=""),"",VLOOKUP(E137,'EVALUACIÓN DE RIESGO'!$C$4:$G$9,5,FALSE))</f>
        <v/>
      </c>
      <c r="W137" s="39" t="str">
        <f>+IF(OR(C137="",F137=""),"",INDEX('EVALUACIÓN DE RIESGO'!$G$5:$G$9,MATCH('ANÁLISIS DE RIESGO'!F137,Calidad,0),1))</f>
        <v/>
      </c>
      <c r="X137" s="39" t="str">
        <f>+IF(OR(C137="",G137=""),"",INDEX('EVALUACIÓN DE RIESGO'!$G$5:$G$9,MATCH('ANÁLISIS DE RIESGO'!G137,MedioAmbiente2,0),1))</f>
        <v/>
      </c>
      <c r="Y137" s="39" t="str">
        <f>+IF(OR(C137="",H137=""),"",INDEX('EVALUACIÓN DE RIESGO'!$G$5:$G$9,MATCH('ANÁLISIS DE RIESGO'!H137,Salud,0),1))</f>
        <v/>
      </c>
      <c r="Z137" s="39">
        <f t="shared" si="12"/>
        <v>0</v>
      </c>
      <c r="AA137" s="39">
        <f>+IF(OR(C137="",K137=""),0,VLOOKUP(K137,'EVALUACIÓN DE RIESGO'!$C$22:$D$26,2,FALSE))</f>
        <v>0</v>
      </c>
      <c r="AB137" s="39">
        <f t="shared" si="10"/>
        <v>0</v>
      </c>
      <c r="AC137" s="39" t="str">
        <f>IF(AB137=0,"",LOOKUP(AB137,'EVALUACIÓN DE RIESGO'!$C$30:$C$34,'EVALUACIÓN DE RIESGO'!$B$30:$B$34))</f>
        <v/>
      </c>
      <c r="AD137" s="39">
        <f>+IF(OR(C137="",O137=""),0,VLOOKUP(O137,'EVALUACIÓN DE RIESGO'!$C$22:$D$26,2,FALSE))</f>
        <v>0</v>
      </c>
      <c r="AE137" s="39">
        <f>+IF(OR(C137="",Q137=""),0,(VLOOKUP(Q137,'EVALUACIÓN DE RIESGO'!$B$5:$G$9,6,FALSE)))</f>
        <v>0</v>
      </c>
      <c r="AF137" s="39">
        <f t="shared" si="11"/>
        <v>0</v>
      </c>
      <c r="AG137" s="39" t="str">
        <f>IF(AF137=0,"",LOOKUP(AF137,'EVALUACIÓN DE RIESGO'!$C$30:$C$34,'EVALUACIÓN DE RIESGO'!$B$30:$B$34))</f>
        <v/>
      </c>
    </row>
    <row r="138" spans="3:33" x14ac:dyDescent="0.25">
      <c r="C138" s="41"/>
      <c r="D138" s="41"/>
      <c r="E138" s="42"/>
      <c r="F138" s="42"/>
      <c r="G138" s="42"/>
      <c r="H138" s="42"/>
      <c r="I138" s="43" t="str">
        <f>+IF(C138="","",IF(Z138=0,"Faltan Datos",IF(Z138="VALORES NO VÁLIDOS","VALORES NO VÁLIDOS",INDEX('[3]EVALUACIÓN DE RIESGO'!$B$5:$B$9,MATCH('ANÁLISIS DE RIESGO'!Z138,'[3]EVALUACIÓN DE RIESGO'!$G$5:$G$9,0),1))))</f>
        <v/>
      </c>
      <c r="J138" s="42"/>
      <c r="K138" s="42"/>
      <c r="L138" s="45" t="str">
        <f t="shared" si="13"/>
        <v/>
      </c>
      <c r="M138" s="47"/>
      <c r="N138" s="47"/>
      <c r="O138" s="42"/>
      <c r="P138" s="42"/>
      <c r="Q138" s="42"/>
      <c r="R138" s="45" t="str">
        <f t="shared" si="9"/>
        <v/>
      </c>
      <c r="V138" s="39" t="str">
        <f>+IF(OR(C138="",E138=""),"",VLOOKUP(E138,'EVALUACIÓN DE RIESGO'!$C$4:$G$9,5,FALSE))</f>
        <v/>
      </c>
      <c r="W138" s="39" t="str">
        <f>+IF(OR(C138="",F138=""),"",INDEX('EVALUACIÓN DE RIESGO'!$G$5:$G$9,MATCH('ANÁLISIS DE RIESGO'!F138,Calidad,0),1))</f>
        <v/>
      </c>
      <c r="X138" s="39" t="str">
        <f>+IF(OR(C138="",G138=""),"",INDEX('EVALUACIÓN DE RIESGO'!$G$5:$G$9,MATCH('ANÁLISIS DE RIESGO'!G138,MedioAmbiente2,0),1))</f>
        <v/>
      </c>
      <c r="Y138" s="39" t="str">
        <f>+IF(OR(C138="",H138=""),"",INDEX('EVALUACIÓN DE RIESGO'!$G$5:$G$9,MATCH('ANÁLISIS DE RIESGO'!H138,Salud,0),1))</f>
        <v/>
      </c>
      <c r="Z138" s="39">
        <f t="shared" si="12"/>
        <v>0</v>
      </c>
      <c r="AA138" s="39">
        <f>+IF(OR(C138="",K138=""),0,VLOOKUP(K138,'EVALUACIÓN DE RIESGO'!$C$22:$D$26,2,FALSE))</f>
        <v>0</v>
      </c>
      <c r="AB138" s="39">
        <f t="shared" si="10"/>
        <v>0</v>
      </c>
      <c r="AC138" s="39" t="str">
        <f>IF(AB138=0,"",LOOKUP(AB138,'EVALUACIÓN DE RIESGO'!$C$30:$C$34,'EVALUACIÓN DE RIESGO'!$B$30:$B$34))</f>
        <v/>
      </c>
      <c r="AD138" s="39">
        <f>+IF(OR(C138="",O138=""),0,VLOOKUP(O138,'EVALUACIÓN DE RIESGO'!$C$22:$D$26,2,FALSE))</f>
        <v>0</v>
      </c>
      <c r="AE138" s="39">
        <f>+IF(OR(C138="",Q138=""),0,(VLOOKUP(Q138,'EVALUACIÓN DE RIESGO'!$B$5:$G$9,6,FALSE)))</f>
        <v>0</v>
      </c>
      <c r="AF138" s="39">
        <f t="shared" si="11"/>
        <v>0</v>
      </c>
      <c r="AG138" s="39" t="str">
        <f>IF(AF138=0,"",LOOKUP(AF138,'EVALUACIÓN DE RIESGO'!$C$30:$C$34,'EVALUACIÓN DE RIESGO'!$B$30:$B$34))</f>
        <v/>
      </c>
    </row>
    <row r="139" spans="3:33" x14ac:dyDescent="0.25">
      <c r="C139" s="41"/>
      <c r="D139" s="41"/>
      <c r="E139" s="42"/>
      <c r="F139" s="42"/>
      <c r="G139" s="42"/>
      <c r="H139" s="42"/>
      <c r="I139" s="43" t="str">
        <f>+IF(C139="","",IF(Z139=0,"Faltan Datos",IF(Z139="VALORES NO VÁLIDOS","VALORES NO VÁLIDOS",INDEX('[3]EVALUACIÓN DE RIESGO'!$B$5:$B$9,MATCH('ANÁLISIS DE RIESGO'!Z139,'[3]EVALUACIÓN DE RIESGO'!$G$5:$G$9,0),1))))</f>
        <v/>
      </c>
      <c r="J139" s="42"/>
      <c r="K139" s="42"/>
      <c r="L139" s="45" t="str">
        <f t="shared" si="13"/>
        <v/>
      </c>
      <c r="M139" s="47"/>
      <c r="N139" s="47"/>
      <c r="O139" s="42"/>
      <c r="P139" s="42"/>
      <c r="Q139" s="42"/>
      <c r="R139" s="45" t="str">
        <f t="shared" si="9"/>
        <v/>
      </c>
      <c r="V139" s="39" t="str">
        <f>+IF(OR(C139="",E139=""),"",VLOOKUP(E139,'EVALUACIÓN DE RIESGO'!$C$4:$G$9,5,FALSE))</f>
        <v/>
      </c>
      <c r="W139" s="39" t="str">
        <f>+IF(OR(C139="",F139=""),"",INDEX('EVALUACIÓN DE RIESGO'!$G$5:$G$9,MATCH('ANÁLISIS DE RIESGO'!F139,Calidad,0),1))</f>
        <v/>
      </c>
      <c r="X139" s="39" t="str">
        <f>+IF(OR(C139="",G139=""),"",INDEX('EVALUACIÓN DE RIESGO'!$G$5:$G$9,MATCH('ANÁLISIS DE RIESGO'!G139,MedioAmbiente2,0),1))</f>
        <v/>
      </c>
      <c r="Y139" s="39" t="str">
        <f>+IF(OR(C139="",H139=""),"",INDEX('EVALUACIÓN DE RIESGO'!$G$5:$G$9,MATCH('ANÁLISIS DE RIESGO'!H139,Salud,0),1))</f>
        <v/>
      </c>
      <c r="Z139" s="39">
        <f t="shared" si="12"/>
        <v>0</v>
      </c>
      <c r="AA139" s="39">
        <f>+IF(OR(C139="",K139=""),0,VLOOKUP(K139,'EVALUACIÓN DE RIESGO'!$C$22:$D$26,2,FALSE))</f>
        <v>0</v>
      </c>
      <c r="AB139" s="39">
        <f t="shared" si="10"/>
        <v>0</v>
      </c>
      <c r="AC139" s="39" t="str">
        <f>IF(AB139=0,"",LOOKUP(AB139,'EVALUACIÓN DE RIESGO'!$C$30:$C$34,'EVALUACIÓN DE RIESGO'!$B$30:$B$34))</f>
        <v/>
      </c>
      <c r="AD139" s="39">
        <f>+IF(OR(C139="",O139=""),0,VLOOKUP(O139,'EVALUACIÓN DE RIESGO'!$C$22:$D$26,2,FALSE))</f>
        <v>0</v>
      </c>
      <c r="AE139" s="39">
        <f>+IF(OR(C139="",Q139=""),0,(VLOOKUP(Q139,'EVALUACIÓN DE RIESGO'!$B$5:$G$9,6,FALSE)))</f>
        <v>0</v>
      </c>
      <c r="AF139" s="39">
        <f t="shared" si="11"/>
        <v>0</v>
      </c>
      <c r="AG139" s="39" t="str">
        <f>IF(AF139=0,"",LOOKUP(AF139,'EVALUACIÓN DE RIESGO'!$C$30:$C$34,'EVALUACIÓN DE RIESGO'!$B$30:$B$34))</f>
        <v/>
      </c>
    </row>
    <row r="140" spans="3:33" x14ac:dyDescent="0.25">
      <c r="C140" s="41"/>
      <c r="D140" s="41"/>
      <c r="E140" s="42"/>
      <c r="F140" s="42"/>
      <c r="G140" s="42"/>
      <c r="H140" s="42"/>
      <c r="I140" s="43" t="str">
        <f>+IF(C140="","",IF(Z140=0,"Faltan Datos",IF(Z140="VALORES NO VÁLIDOS","VALORES NO VÁLIDOS",INDEX('[3]EVALUACIÓN DE RIESGO'!$B$5:$B$9,MATCH('ANÁLISIS DE RIESGO'!Z140,'[3]EVALUACIÓN DE RIESGO'!$G$5:$G$9,0),1))))</f>
        <v/>
      </c>
      <c r="J140" s="42"/>
      <c r="K140" s="42"/>
      <c r="L140" s="45" t="str">
        <f t="shared" si="13"/>
        <v/>
      </c>
      <c r="M140" s="47"/>
      <c r="N140" s="47"/>
      <c r="O140" s="42"/>
      <c r="P140" s="42"/>
      <c r="Q140" s="42"/>
      <c r="R140" s="45" t="str">
        <f t="shared" si="9"/>
        <v/>
      </c>
      <c r="V140" s="39" t="str">
        <f>+IF(OR(C140="",E140=""),"",VLOOKUP(E140,'EVALUACIÓN DE RIESGO'!$C$4:$G$9,5,FALSE))</f>
        <v/>
      </c>
      <c r="W140" s="39" t="str">
        <f>+IF(OR(C140="",F140=""),"",INDEX('EVALUACIÓN DE RIESGO'!$G$5:$G$9,MATCH('ANÁLISIS DE RIESGO'!F140,Calidad,0),1))</f>
        <v/>
      </c>
      <c r="X140" s="39" t="str">
        <f>+IF(OR(C140="",G140=""),"",INDEX('EVALUACIÓN DE RIESGO'!$G$5:$G$9,MATCH('ANÁLISIS DE RIESGO'!G140,MedioAmbiente2,0),1))</f>
        <v/>
      </c>
      <c r="Y140" s="39" t="str">
        <f>+IF(OR(C140="",H140=""),"",INDEX('EVALUACIÓN DE RIESGO'!$G$5:$G$9,MATCH('ANÁLISIS DE RIESGO'!H140,Salud,0),1))</f>
        <v/>
      </c>
      <c r="Z140" s="39">
        <f t="shared" si="12"/>
        <v>0</v>
      </c>
      <c r="AA140" s="39">
        <f>+IF(OR(C140="",K140=""),0,VLOOKUP(K140,'EVALUACIÓN DE RIESGO'!$C$22:$D$26,2,FALSE))</f>
        <v>0</v>
      </c>
      <c r="AB140" s="39">
        <f t="shared" si="10"/>
        <v>0</v>
      </c>
      <c r="AC140" s="39" t="str">
        <f>IF(AB140=0,"",LOOKUP(AB140,'EVALUACIÓN DE RIESGO'!$C$30:$C$34,'EVALUACIÓN DE RIESGO'!$B$30:$B$34))</f>
        <v/>
      </c>
      <c r="AD140" s="39">
        <f>+IF(OR(C140="",O140=""),0,VLOOKUP(O140,'EVALUACIÓN DE RIESGO'!$C$22:$D$26,2,FALSE))</f>
        <v>0</v>
      </c>
      <c r="AE140" s="39">
        <f>+IF(OR(C140="",Q140=""),0,(VLOOKUP(Q140,'EVALUACIÓN DE RIESGO'!$B$5:$G$9,6,FALSE)))</f>
        <v>0</v>
      </c>
      <c r="AF140" s="39">
        <f t="shared" si="11"/>
        <v>0</v>
      </c>
      <c r="AG140" s="39" t="str">
        <f>IF(AF140=0,"",LOOKUP(AF140,'EVALUACIÓN DE RIESGO'!$C$30:$C$34,'EVALUACIÓN DE RIESGO'!$B$30:$B$34))</f>
        <v/>
      </c>
    </row>
    <row r="141" spans="3:33" x14ac:dyDescent="0.25">
      <c r="C141" s="41"/>
      <c r="D141" s="41"/>
      <c r="E141" s="42"/>
      <c r="F141" s="42"/>
      <c r="G141" s="42"/>
      <c r="H141" s="42"/>
      <c r="I141" s="43" t="str">
        <f>+IF(C141="","",IF(Z141=0,"Faltan Datos",IF(Z141="VALORES NO VÁLIDOS","VALORES NO VÁLIDOS",INDEX('[3]EVALUACIÓN DE RIESGO'!$B$5:$B$9,MATCH('ANÁLISIS DE RIESGO'!Z141,'[3]EVALUACIÓN DE RIESGO'!$G$5:$G$9,0),1))))</f>
        <v/>
      </c>
      <c r="J141" s="42"/>
      <c r="K141" s="42"/>
      <c r="L141" s="45" t="str">
        <f t="shared" si="13"/>
        <v/>
      </c>
      <c r="M141" s="47"/>
      <c r="N141" s="47"/>
      <c r="O141" s="42"/>
      <c r="P141" s="42"/>
      <c r="Q141" s="42"/>
      <c r="R141" s="45" t="str">
        <f t="shared" si="9"/>
        <v/>
      </c>
      <c r="V141" s="39" t="str">
        <f>+IF(OR(C141="",E141=""),"",VLOOKUP(E141,'EVALUACIÓN DE RIESGO'!$C$4:$G$9,5,FALSE))</f>
        <v/>
      </c>
      <c r="W141" s="39" t="str">
        <f>+IF(OR(C141="",F141=""),"",INDEX('EVALUACIÓN DE RIESGO'!$G$5:$G$9,MATCH('ANÁLISIS DE RIESGO'!F141,Calidad,0),1))</f>
        <v/>
      </c>
      <c r="X141" s="39" t="str">
        <f>+IF(OR(C141="",G141=""),"",INDEX('EVALUACIÓN DE RIESGO'!$G$5:$G$9,MATCH('ANÁLISIS DE RIESGO'!G141,MedioAmbiente2,0),1))</f>
        <v/>
      </c>
      <c r="Y141" s="39" t="str">
        <f>+IF(OR(C141="",H141=""),"",INDEX('EVALUACIÓN DE RIESGO'!$G$5:$G$9,MATCH('ANÁLISIS DE RIESGO'!H141,Salud,0),1))</f>
        <v/>
      </c>
      <c r="Z141" s="39">
        <f t="shared" si="12"/>
        <v>0</v>
      </c>
      <c r="AA141" s="39">
        <f>+IF(OR(C141="",K141=""),0,VLOOKUP(K141,'EVALUACIÓN DE RIESGO'!$C$22:$D$26,2,FALSE))</f>
        <v>0</v>
      </c>
      <c r="AB141" s="39">
        <f t="shared" si="10"/>
        <v>0</v>
      </c>
      <c r="AC141" s="39" t="str">
        <f>IF(AB141=0,"",LOOKUP(AB141,'EVALUACIÓN DE RIESGO'!$C$30:$C$34,'EVALUACIÓN DE RIESGO'!$B$30:$B$34))</f>
        <v/>
      </c>
      <c r="AD141" s="39">
        <f>+IF(OR(C141="",O141=""),0,VLOOKUP(O141,'EVALUACIÓN DE RIESGO'!$C$22:$D$26,2,FALSE))</f>
        <v>0</v>
      </c>
      <c r="AE141" s="39">
        <f>+IF(OR(C141="",Q141=""),0,(VLOOKUP(Q141,'EVALUACIÓN DE RIESGO'!$B$5:$G$9,6,FALSE)))</f>
        <v>0</v>
      </c>
      <c r="AF141" s="39">
        <f t="shared" si="11"/>
        <v>0</v>
      </c>
      <c r="AG141" s="39" t="str">
        <f>IF(AF141=0,"",LOOKUP(AF141,'EVALUACIÓN DE RIESGO'!$C$30:$C$34,'EVALUACIÓN DE RIESGO'!$B$30:$B$34))</f>
        <v/>
      </c>
    </row>
    <row r="142" spans="3:33" x14ac:dyDescent="0.25">
      <c r="C142" s="41"/>
      <c r="D142" s="41"/>
      <c r="E142" s="42"/>
      <c r="F142" s="42"/>
      <c r="G142" s="42"/>
      <c r="H142" s="42"/>
      <c r="I142" s="43" t="str">
        <f>+IF(C142="","",IF(Z142=0,"Faltan Datos",IF(Z142="VALORES NO VÁLIDOS","VALORES NO VÁLIDOS",INDEX('[3]EVALUACIÓN DE RIESGO'!$B$5:$B$9,MATCH('ANÁLISIS DE RIESGO'!Z142,'[3]EVALUACIÓN DE RIESGO'!$G$5:$G$9,0),1))))</f>
        <v/>
      </c>
      <c r="J142" s="42"/>
      <c r="K142" s="42"/>
      <c r="L142" s="45" t="str">
        <f t="shared" si="13"/>
        <v/>
      </c>
      <c r="M142" s="47"/>
      <c r="N142" s="47"/>
      <c r="O142" s="42"/>
      <c r="P142" s="42"/>
      <c r="Q142" s="42"/>
      <c r="R142" s="45" t="str">
        <f t="shared" si="9"/>
        <v/>
      </c>
      <c r="V142" s="39" t="str">
        <f>+IF(OR(C142="",E142=""),"",VLOOKUP(E142,'EVALUACIÓN DE RIESGO'!$C$4:$G$9,5,FALSE))</f>
        <v/>
      </c>
      <c r="W142" s="39" t="str">
        <f>+IF(OR(C142="",F142=""),"",INDEX('EVALUACIÓN DE RIESGO'!$G$5:$G$9,MATCH('ANÁLISIS DE RIESGO'!F142,Calidad,0),1))</f>
        <v/>
      </c>
      <c r="X142" s="39" t="str">
        <f>+IF(OR(C142="",G142=""),"",INDEX('EVALUACIÓN DE RIESGO'!$G$5:$G$9,MATCH('ANÁLISIS DE RIESGO'!G142,MedioAmbiente2,0),1))</f>
        <v/>
      </c>
      <c r="Y142" s="39" t="str">
        <f>+IF(OR(C142="",H142=""),"",INDEX('EVALUACIÓN DE RIESGO'!$G$5:$G$9,MATCH('ANÁLISIS DE RIESGO'!H142,Salud,0),1))</f>
        <v/>
      </c>
      <c r="Z142" s="39">
        <f t="shared" si="12"/>
        <v>0</v>
      </c>
      <c r="AA142" s="39">
        <f>+IF(OR(C142="",K142=""),0,VLOOKUP(K142,'EVALUACIÓN DE RIESGO'!$C$22:$D$26,2,FALSE))</f>
        <v>0</v>
      </c>
      <c r="AB142" s="39">
        <f t="shared" si="10"/>
        <v>0</v>
      </c>
      <c r="AC142" s="39" t="str">
        <f>IF(AB142=0,"",LOOKUP(AB142,'EVALUACIÓN DE RIESGO'!$C$30:$C$34,'EVALUACIÓN DE RIESGO'!$B$30:$B$34))</f>
        <v/>
      </c>
      <c r="AD142" s="39">
        <f>+IF(OR(C142="",O142=""),0,VLOOKUP(O142,'EVALUACIÓN DE RIESGO'!$C$22:$D$26,2,FALSE))</f>
        <v>0</v>
      </c>
      <c r="AE142" s="39">
        <f>+IF(OR(C142="",Q142=""),0,(VLOOKUP(Q142,'EVALUACIÓN DE RIESGO'!$B$5:$G$9,6,FALSE)))</f>
        <v>0</v>
      </c>
      <c r="AF142" s="39">
        <f t="shared" si="11"/>
        <v>0</v>
      </c>
      <c r="AG142" s="39" t="str">
        <f>IF(AF142=0,"",LOOKUP(AF142,'EVALUACIÓN DE RIESGO'!$C$30:$C$34,'EVALUACIÓN DE RIESGO'!$B$30:$B$34))</f>
        <v/>
      </c>
    </row>
    <row r="143" spans="3:33" x14ac:dyDescent="0.25">
      <c r="C143" s="41"/>
      <c r="D143" s="41"/>
      <c r="E143" s="42"/>
      <c r="F143" s="42"/>
      <c r="G143" s="42"/>
      <c r="H143" s="42"/>
      <c r="I143" s="43" t="str">
        <f>+IF(C143="","",IF(Z143=0,"Faltan Datos",IF(Z143="VALORES NO VÁLIDOS","VALORES NO VÁLIDOS",INDEX('[3]EVALUACIÓN DE RIESGO'!$B$5:$B$9,MATCH('ANÁLISIS DE RIESGO'!Z143,'[3]EVALUACIÓN DE RIESGO'!$G$5:$G$9,0),1))))</f>
        <v/>
      </c>
      <c r="J143" s="42"/>
      <c r="K143" s="42"/>
      <c r="L143" s="45" t="str">
        <f t="shared" si="13"/>
        <v/>
      </c>
      <c r="M143" s="47"/>
      <c r="N143" s="47"/>
      <c r="O143" s="42"/>
      <c r="P143" s="42"/>
      <c r="Q143" s="42"/>
      <c r="R143" s="45" t="str">
        <f t="shared" si="9"/>
        <v/>
      </c>
      <c r="V143" s="39" t="str">
        <f>+IF(OR(C143="",E143=""),"",VLOOKUP(E143,'EVALUACIÓN DE RIESGO'!$C$4:$G$9,5,FALSE))</f>
        <v/>
      </c>
      <c r="W143" s="39" t="str">
        <f>+IF(OR(C143="",F143=""),"",INDEX('EVALUACIÓN DE RIESGO'!$G$5:$G$9,MATCH('ANÁLISIS DE RIESGO'!F143,Calidad,0),1))</f>
        <v/>
      </c>
      <c r="X143" s="39" t="str">
        <f>+IF(OR(C143="",G143=""),"",INDEX('EVALUACIÓN DE RIESGO'!$G$5:$G$9,MATCH('ANÁLISIS DE RIESGO'!G143,MedioAmbiente2,0),1))</f>
        <v/>
      </c>
      <c r="Y143" s="39" t="str">
        <f>+IF(OR(C143="",H143=""),"",INDEX('EVALUACIÓN DE RIESGO'!$G$5:$G$9,MATCH('ANÁLISIS DE RIESGO'!H143,Salud,0),1))</f>
        <v/>
      </c>
      <c r="Z143" s="39">
        <f t="shared" si="12"/>
        <v>0</v>
      </c>
      <c r="AA143" s="39">
        <f>+IF(OR(C143="",K143=""),0,VLOOKUP(K143,'EVALUACIÓN DE RIESGO'!$C$22:$D$26,2,FALSE))</f>
        <v>0</v>
      </c>
      <c r="AB143" s="39">
        <f t="shared" si="10"/>
        <v>0</v>
      </c>
      <c r="AC143" s="39" t="str">
        <f>IF(AB143=0,"",LOOKUP(AB143,'EVALUACIÓN DE RIESGO'!$C$30:$C$34,'EVALUACIÓN DE RIESGO'!$B$30:$B$34))</f>
        <v/>
      </c>
      <c r="AD143" s="39">
        <f>+IF(OR(C143="",O143=""),0,VLOOKUP(O143,'EVALUACIÓN DE RIESGO'!$C$22:$D$26,2,FALSE))</f>
        <v>0</v>
      </c>
      <c r="AE143" s="39">
        <f>+IF(OR(C143="",Q143=""),0,(VLOOKUP(Q143,'EVALUACIÓN DE RIESGO'!$B$5:$G$9,6,FALSE)))</f>
        <v>0</v>
      </c>
      <c r="AF143" s="39">
        <f t="shared" si="11"/>
        <v>0</v>
      </c>
      <c r="AG143" s="39" t="str">
        <f>IF(AF143=0,"",LOOKUP(AF143,'EVALUACIÓN DE RIESGO'!$C$30:$C$34,'EVALUACIÓN DE RIESGO'!$B$30:$B$34))</f>
        <v/>
      </c>
    </row>
    <row r="144" spans="3:33" x14ac:dyDescent="0.25">
      <c r="C144" s="41"/>
      <c r="D144" s="41"/>
      <c r="E144" s="42"/>
      <c r="F144" s="42"/>
      <c r="G144" s="42"/>
      <c r="H144" s="42"/>
      <c r="I144" s="43" t="str">
        <f>+IF(C144="","",IF(Z144=0,"Faltan Datos",IF(Z144="VALORES NO VÁLIDOS","VALORES NO VÁLIDOS",INDEX('[3]EVALUACIÓN DE RIESGO'!$B$5:$B$9,MATCH('ANÁLISIS DE RIESGO'!Z144,'[3]EVALUACIÓN DE RIESGO'!$G$5:$G$9,0),1))))</f>
        <v/>
      </c>
      <c r="J144" s="42"/>
      <c r="K144" s="42"/>
      <c r="L144" s="45" t="str">
        <f t="shared" si="13"/>
        <v/>
      </c>
      <c r="M144" s="47"/>
      <c r="N144" s="47"/>
      <c r="O144" s="42"/>
      <c r="P144" s="42"/>
      <c r="Q144" s="42"/>
      <c r="R144" s="45" t="str">
        <f t="shared" si="9"/>
        <v/>
      </c>
      <c r="V144" s="39" t="str">
        <f>+IF(OR(C144="",E144=""),"",VLOOKUP(E144,'EVALUACIÓN DE RIESGO'!$C$4:$G$9,5,FALSE))</f>
        <v/>
      </c>
      <c r="W144" s="39" t="str">
        <f>+IF(OR(C144="",F144=""),"",INDEX('EVALUACIÓN DE RIESGO'!$G$5:$G$9,MATCH('ANÁLISIS DE RIESGO'!F144,Calidad,0),1))</f>
        <v/>
      </c>
      <c r="X144" s="39" t="str">
        <f>+IF(OR(C144="",G144=""),"",INDEX('EVALUACIÓN DE RIESGO'!$G$5:$G$9,MATCH('ANÁLISIS DE RIESGO'!G144,MedioAmbiente2,0),1))</f>
        <v/>
      </c>
      <c r="Y144" s="39" t="str">
        <f>+IF(OR(C144="",H144=""),"",INDEX('EVALUACIÓN DE RIESGO'!$G$5:$G$9,MATCH('ANÁLISIS DE RIESGO'!H144,Salud,0),1))</f>
        <v/>
      </c>
      <c r="Z144" s="39">
        <f t="shared" si="12"/>
        <v>0</v>
      </c>
      <c r="AA144" s="39">
        <f>+IF(OR(C144="",K144=""),0,VLOOKUP(K144,'EVALUACIÓN DE RIESGO'!$C$22:$D$26,2,FALSE))</f>
        <v>0</v>
      </c>
      <c r="AB144" s="39">
        <f t="shared" si="10"/>
        <v>0</v>
      </c>
      <c r="AC144" s="39" t="str">
        <f>IF(AB144=0,"",LOOKUP(AB144,'EVALUACIÓN DE RIESGO'!$C$30:$C$34,'EVALUACIÓN DE RIESGO'!$B$30:$B$34))</f>
        <v/>
      </c>
      <c r="AD144" s="39">
        <f>+IF(OR(C144="",O144=""),0,VLOOKUP(O144,'EVALUACIÓN DE RIESGO'!$C$22:$D$26,2,FALSE))</f>
        <v>0</v>
      </c>
      <c r="AE144" s="39">
        <f>+IF(OR(C144="",Q144=""),0,(VLOOKUP(Q144,'EVALUACIÓN DE RIESGO'!$B$5:$G$9,6,FALSE)))</f>
        <v>0</v>
      </c>
      <c r="AF144" s="39">
        <f t="shared" si="11"/>
        <v>0</v>
      </c>
      <c r="AG144" s="39" t="str">
        <f>IF(AF144=0,"",LOOKUP(AF144,'EVALUACIÓN DE RIESGO'!$C$30:$C$34,'EVALUACIÓN DE RIESGO'!$B$30:$B$34))</f>
        <v/>
      </c>
    </row>
    <row r="145" spans="3:33" x14ac:dyDescent="0.25">
      <c r="C145" s="41"/>
      <c r="D145" s="41"/>
      <c r="E145" s="42"/>
      <c r="F145" s="42"/>
      <c r="G145" s="42"/>
      <c r="H145" s="42"/>
      <c r="I145" s="43" t="str">
        <f>+IF(C145="","",IF(Z145=0,"Faltan Datos",IF(Z145="VALORES NO VÁLIDOS","VALORES NO VÁLIDOS",INDEX('[3]EVALUACIÓN DE RIESGO'!$B$5:$B$9,MATCH('ANÁLISIS DE RIESGO'!Z145,'[3]EVALUACIÓN DE RIESGO'!$G$5:$G$9,0),1))))</f>
        <v/>
      </c>
      <c r="J145" s="42"/>
      <c r="K145" s="42"/>
      <c r="L145" s="45" t="str">
        <f t="shared" si="13"/>
        <v/>
      </c>
      <c r="M145" s="47"/>
      <c r="N145" s="47"/>
      <c r="O145" s="42"/>
      <c r="P145" s="42"/>
      <c r="Q145" s="42"/>
      <c r="R145" s="45" t="str">
        <f t="shared" si="9"/>
        <v/>
      </c>
      <c r="V145" s="39" t="str">
        <f>+IF(OR(C145="",E145=""),"",VLOOKUP(E145,'EVALUACIÓN DE RIESGO'!$C$4:$G$9,5,FALSE))</f>
        <v/>
      </c>
      <c r="W145" s="39" t="str">
        <f>+IF(OR(C145="",F145=""),"",INDEX('EVALUACIÓN DE RIESGO'!$G$5:$G$9,MATCH('ANÁLISIS DE RIESGO'!F145,Calidad,0),1))</f>
        <v/>
      </c>
      <c r="X145" s="39" t="str">
        <f>+IF(OR(C145="",G145=""),"",INDEX('EVALUACIÓN DE RIESGO'!$G$5:$G$9,MATCH('ANÁLISIS DE RIESGO'!G145,MedioAmbiente2,0),1))</f>
        <v/>
      </c>
      <c r="Y145" s="39" t="str">
        <f>+IF(OR(C145="",H145=""),"",INDEX('EVALUACIÓN DE RIESGO'!$G$5:$G$9,MATCH('ANÁLISIS DE RIESGO'!H145,Salud,0),1))</f>
        <v/>
      </c>
      <c r="Z145" s="39">
        <f t="shared" si="12"/>
        <v>0</v>
      </c>
      <c r="AA145" s="39">
        <f>+IF(OR(C145="",K145=""),0,VLOOKUP(K145,'EVALUACIÓN DE RIESGO'!$C$22:$D$26,2,FALSE))</f>
        <v>0</v>
      </c>
      <c r="AB145" s="39">
        <f t="shared" si="10"/>
        <v>0</v>
      </c>
      <c r="AC145" s="39" t="str">
        <f>IF(AB145=0,"",LOOKUP(AB145,'EVALUACIÓN DE RIESGO'!$C$30:$C$34,'EVALUACIÓN DE RIESGO'!$B$30:$B$34))</f>
        <v/>
      </c>
      <c r="AD145" s="39">
        <f>+IF(OR(C145="",O145=""),0,VLOOKUP(O145,'EVALUACIÓN DE RIESGO'!$C$22:$D$26,2,FALSE))</f>
        <v>0</v>
      </c>
      <c r="AE145" s="39">
        <f>+IF(OR(C145="",Q145=""),0,(VLOOKUP(Q145,'EVALUACIÓN DE RIESGO'!$B$5:$G$9,6,FALSE)))</f>
        <v>0</v>
      </c>
      <c r="AF145" s="39">
        <f t="shared" si="11"/>
        <v>0</v>
      </c>
      <c r="AG145" s="39" t="str">
        <f>IF(AF145=0,"",LOOKUP(AF145,'EVALUACIÓN DE RIESGO'!$C$30:$C$34,'EVALUACIÓN DE RIESGO'!$B$30:$B$34))</f>
        <v/>
      </c>
    </row>
    <row r="146" spans="3:33" x14ac:dyDescent="0.25">
      <c r="C146" s="41"/>
      <c r="D146" s="41"/>
      <c r="E146" s="42"/>
      <c r="F146" s="42"/>
      <c r="G146" s="42"/>
      <c r="H146" s="42"/>
      <c r="I146" s="43" t="str">
        <f>+IF(C146="","",IF(Z146=0,"Faltan Datos",IF(Z146="VALORES NO VÁLIDOS","VALORES NO VÁLIDOS",INDEX('[3]EVALUACIÓN DE RIESGO'!$B$5:$B$9,MATCH('ANÁLISIS DE RIESGO'!Z146,'[3]EVALUACIÓN DE RIESGO'!$G$5:$G$9,0),1))))</f>
        <v/>
      </c>
      <c r="J146" s="42"/>
      <c r="K146" s="42"/>
      <c r="L146" s="45" t="str">
        <f t="shared" si="13"/>
        <v/>
      </c>
      <c r="M146" s="47"/>
      <c r="N146" s="47"/>
      <c r="O146" s="42"/>
      <c r="P146" s="42"/>
      <c r="Q146" s="42"/>
      <c r="R146" s="45" t="str">
        <f t="shared" si="9"/>
        <v/>
      </c>
      <c r="V146" s="39" t="str">
        <f>+IF(OR(C146="",E146=""),"",VLOOKUP(E146,'EVALUACIÓN DE RIESGO'!$C$4:$G$9,5,FALSE))</f>
        <v/>
      </c>
      <c r="W146" s="39" t="str">
        <f>+IF(OR(C146="",F146=""),"",INDEX('EVALUACIÓN DE RIESGO'!$G$5:$G$9,MATCH('ANÁLISIS DE RIESGO'!F146,Calidad,0),1))</f>
        <v/>
      </c>
      <c r="X146" s="39" t="str">
        <f>+IF(OR(C146="",G146=""),"",INDEX('EVALUACIÓN DE RIESGO'!$G$5:$G$9,MATCH('ANÁLISIS DE RIESGO'!G146,MedioAmbiente2,0),1))</f>
        <v/>
      </c>
      <c r="Y146" s="39" t="str">
        <f>+IF(OR(C146="",H146=""),"",INDEX('EVALUACIÓN DE RIESGO'!$G$5:$G$9,MATCH('ANÁLISIS DE RIESGO'!H146,Salud,0),1))</f>
        <v/>
      </c>
      <c r="Z146" s="39">
        <f t="shared" si="12"/>
        <v>0</v>
      </c>
      <c r="AA146" s="39">
        <f>+IF(OR(C146="",K146=""),0,VLOOKUP(K146,'EVALUACIÓN DE RIESGO'!$C$22:$D$26,2,FALSE))</f>
        <v>0</v>
      </c>
      <c r="AB146" s="39">
        <f t="shared" si="10"/>
        <v>0</v>
      </c>
      <c r="AC146" s="39" t="str">
        <f>IF(AB146=0,"",LOOKUP(AB146,'EVALUACIÓN DE RIESGO'!$C$30:$C$34,'EVALUACIÓN DE RIESGO'!$B$30:$B$34))</f>
        <v/>
      </c>
      <c r="AD146" s="39">
        <f>+IF(OR(C146="",O146=""),0,VLOOKUP(O146,'EVALUACIÓN DE RIESGO'!$C$22:$D$26,2,FALSE))</f>
        <v>0</v>
      </c>
      <c r="AE146" s="39">
        <f>+IF(OR(C146="",Q146=""),0,(VLOOKUP(Q146,'EVALUACIÓN DE RIESGO'!$B$5:$G$9,6,FALSE)))</f>
        <v>0</v>
      </c>
      <c r="AF146" s="39">
        <f t="shared" si="11"/>
        <v>0</v>
      </c>
      <c r="AG146" s="39" t="str">
        <f>IF(AF146=0,"",LOOKUP(AF146,'EVALUACIÓN DE RIESGO'!$C$30:$C$34,'EVALUACIÓN DE RIESGO'!$B$30:$B$34))</f>
        <v/>
      </c>
    </row>
    <row r="147" spans="3:33" x14ac:dyDescent="0.25">
      <c r="C147" s="41"/>
      <c r="D147" s="41"/>
      <c r="E147" s="42"/>
      <c r="F147" s="42"/>
      <c r="G147" s="42"/>
      <c r="H147" s="42"/>
      <c r="I147" s="43" t="str">
        <f>+IF(C147="","",IF(Z147=0,"Faltan Datos",IF(Z147="VALORES NO VÁLIDOS","VALORES NO VÁLIDOS",INDEX('[3]EVALUACIÓN DE RIESGO'!$B$5:$B$9,MATCH('ANÁLISIS DE RIESGO'!Z147,'[3]EVALUACIÓN DE RIESGO'!$G$5:$G$9,0),1))))</f>
        <v/>
      </c>
      <c r="J147" s="42"/>
      <c r="K147" s="42"/>
      <c r="L147" s="45" t="str">
        <f t="shared" si="13"/>
        <v/>
      </c>
      <c r="M147" s="47"/>
      <c r="N147" s="47"/>
      <c r="O147" s="42"/>
      <c r="P147" s="42"/>
      <c r="Q147" s="42"/>
      <c r="R147" s="45" t="str">
        <f t="shared" si="9"/>
        <v/>
      </c>
      <c r="V147" s="39" t="str">
        <f>+IF(OR(C147="",E147=""),"",VLOOKUP(E147,'EVALUACIÓN DE RIESGO'!$C$4:$G$9,5,FALSE))</f>
        <v/>
      </c>
      <c r="W147" s="39" t="str">
        <f>+IF(OR(C147="",F147=""),"",INDEX('EVALUACIÓN DE RIESGO'!$G$5:$G$9,MATCH('ANÁLISIS DE RIESGO'!F147,Calidad,0),1))</f>
        <v/>
      </c>
      <c r="X147" s="39" t="str">
        <f>+IF(OR(C147="",G147=""),"",INDEX('EVALUACIÓN DE RIESGO'!$G$5:$G$9,MATCH('ANÁLISIS DE RIESGO'!G147,MedioAmbiente2,0),1))</f>
        <v/>
      </c>
      <c r="Y147" s="39" t="str">
        <f>+IF(OR(C147="",H147=""),"",INDEX('EVALUACIÓN DE RIESGO'!$G$5:$G$9,MATCH('ANÁLISIS DE RIESGO'!H147,Salud,0),1))</f>
        <v/>
      </c>
      <c r="Z147" s="39">
        <f t="shared" si="12"/>
        <v>0</v>
      </c>
      <c r="AA147" s="39">
        <f>+IF(OR(C147="",K147=""),0,VLOOKUP(K147,'EVALUACIÓN DE RIESGO'!$C$22:$D$26,2,FALSE))</f>
        <v>0</v>
      </c>
      <c r="AB147" s="39">
        <f t="shared" si="10"/>
        <v>0</v>
      </c>
      <c r="AC147" s="39" t="str">
        <f>IF(AB147=0,"",LOOKUP(AB147,'EVALUACIÓN DE RIESGO'!$C$30:$C$34,'EVALUACIÓN DE RIESGO'!$B$30:$B$34))</f>
        <v/>
      </c>
      <c r="AD147" s="39">
        <f>+IF(OR(C147="",O147=""),0,VLOOKUP(O147,'EVALUACIÓN DE RIESGO'!$C$22:$D$26,2,FALSE))</f>
        <v>0</v>
      </c>
      <c r="AE147" s="39">
        <f>+IF(OR(C147="",Q147=""),0,(VLOOKUP(Q147,'EVALUACIÓN DE RIESGO'!$B$5:$G$9,6,FALSE)))</f>
        <v>0</v>
      </c>
      <c r="AF147" s="39">
        <f t="shared" si="11"/>
        <v>0</v>
      </c>
      <c r="AG147" s="39" t="str">
        <f>IF(AF147=0,"",LOOKUP(AF147,'EVALUACIÓN DE RIESGO'!$C$30:$C$34,'EVALUACIÓN DE RIESGO'!$B$30:$B$34))</f>
        <v/>
      </c>
    </row>
    <row r="148" spans="3:33" x14ac:dyDescent="0.25">
      <c r="C148" s="41"/>
      <c r="D148" s="41"/>
      <c r="E148" s="42"/>
      <c r="F148" s="42"/>
      <c r="G148" s="42"/>
      <c r="H148" s="42"/>
      <c r="I148" s="43" t="str">
        <f>+IF(C148="","",IF(Z148=0,"Faltan Datos",IF(Z148="VALORES NO VÁLIDOS","VALORES NO VÁLIDOS",INDEX('[3]EVALUACIÓN DE RIESGO'!$B$5:$B$9,MATCH('ANÁLISIS DE RIESGO'!Z148,'[3]EVALUACIÓN DE RIESGO'!$G$5:$G$9,0),1))))</f>
        <v/>
      </c>
      <c r="J148" s="42"/>
      <c r="K148" s="42"/>
      <c r="L148" s="45" t="str">
        <f t="shared" si="13"/>
        <v/>
      </c>
      <c r="M148" s="47"/>
      <c r="N148" s="47"/>
      <c r="O148" s="42"/>
      <c r="P148" s="42"/>
      <c r="Q148" s="42"/>
      <c r="R148" s="45" t="str">
        <f t="shared" ref="R148:R211" si="14">IF(C148="","",IF(AG148="","Faltan datos",AF148 &amp; " - " &amp;AG148))</f>
        <v/>
      </c>
      <c r="V148" s="39" t="str">
        <f>+IF(OR(C148="",E148=""),"",VLOOKUP(E148,'EVALUACIÓN DE RIESGO'!$C$4:$G$9,5,FALSE))</f>
        <v/>
      </c>
      <c r="W148" s="39" t="str">
        <f>+IF(OR(C148="",F148=""),"",INDEX('EVALUACIÓN DE RIESGO'!$G$5:$G$9,MATCH('ANÁLISIS DE RIESGO'!F148,Calidad,0),1))</f>
        <v/>
      </c>
      <c r="X148" s="39" t="str">
        <f>+IF(OR(C148="",G148=""),"",INDEX('EVALUACIÓN DE RIESGO'!$G$5:$G$9,MATCH('ANÁLISIS DE RIESGO'!G148,MedioAmbiente2,0),1))</f>
        <v/>
      </c>
      <c r="Y148" s="39" t="str">
        <f>+IF(OR(C148="",H148=""),"",INDEX('EVALUACIÓN DE RIESGO'!$G$5:$G$9,MATCH('ANÁLISIS DE RIESGO'!H148,Salud,0),1))</f>
        <v/>
      </c>
      <c r="Z148" s="39">
        <f t="shared" si="12"/>
        <v>0</v>
      </c>
      <c r="AA148" s="39">
        <f>+IF(OR(C148="",K148=""),0,VLOOKUP(K148,'EVALUACIÓN DE RIESGO'!$C$22:$D$26,2,FALSE))</f>
        <v>0</v>
      </c>
      <c r="AB148" s="39">
        <f t="shared" ref="AB148:AB211" si="15">+Z148*AA148</f>
        <v>0</v>
      </c>
      <c r="AC148" s="39" t="str">
        <f>IF(AB148=0,"",LOOKUP(AB148,'EVALUACIÓN DE RIESGO'!$C$30:$C$34,'EVALUACIÓN DE RIESGO'!$B$30:$B$34))</f>
        <v/>
      </c>
      <c r="AD148" s="39">
        <f>+IF(OR(C148="",O148=""),0,VLOOKUP(O148,'EVALUACIÓN DE RIESGO'!$C$22:$D$26,2,FALSE))</f>
        <v>0</v>
      </c>
      <c r="AE148" s="39">
        <f>+IF(OR(C148="",Q148=""),0,(VLOOKUP(Q148,'EVALUACIÓN DE RIESGO'!$B$5:$G$9,6,FALSE)))</f>
        <v>0</v>
      </c>
      <c r="AF148" s="39">
        <f t="shared" ref="AF148:AF211" si="16">+AD148*AE148</f>
        <v>0</v>
      </c>
      <c r="AG148" s="39" t="str">
        <f>IF(AF148=0,"",LOOKUP(AF148,'EVALUACIÓN DE RIESGO'!$C$30:$C$34,'EVALUACIÓN DE RIESGO'!$B$30:$B$34))</f>
        <v/>
      </c>
    </row>
    <row r="149" spans="3:33" x14ac:dyDescent="0.25">
      <c r="C149" s="41"/>
      <c r="D149" s="41"/>
      <c r="E149" s="42"/>
      <c r="F149" s="42"/>
      <c r="G149" s="42"/>
      <c r="H149" s="42"/>
      <c r="I149" s="43" t="str">
        <f>+IF(C149="","",IF(Z149=0,"Faltan Datos",IF(Z149="VALORES NO VÁLIDOS","VALORES NO VÁLIDOS",INDEX('[3]EVALUACIÓN DE RIESGO'!$B$5:$B$9,MATCH('ANÁLISIS DE RIESGO'!Z149,'[3]EVALUACIÓN DE RIESGO'!$G$5:$G$9,0),1))))</f>
        <v/>
      </c>
      <c r="J149" s="42"/>
      <c r="K149" s="42"/>
      <c r="L149" s="45" t="str">
        <f t="shared" si="13"/>
        <v/>
      </c>
      <c r="M149" s="47"/>
      <c r="N149" s="47"/>
      <c r="O149" s="42"/>
      <c r="P149" s="42"/>
      <c r="Q149" s="42"/>
      <c r="R149" s="45" t="str">
        <f t="shared" si="14"/>
        <v/>
      </c>
      <c r="V149" s="39" t="str">
        <f>+IF(OR(C149="",E149=""),"",VLOOKUP(E149,'EVALUACIÓN DE RIESGO'!$C$4:$G$9,5,FALSE))</f>
        <v/>
      </c>
      <c r="W149" s="39" t="str">
        <f>+IF(OR(C149="",F149=""),"",INDEX('EVALUACIÓN DE RIESGO'!$G$5:$G$9,MATCH('ANÁLISIS DE RIESGO'!F149,Calidad,0),1))</f>
        <v/>
      </c>
      <c r="X149" s="39" t="str">
        <f>+IF(OR(C149="",G149=""),"",INDEX('EVALUACIÓN DE RIESGO'!$G$5:$G$9,MATCH('ANÁLISIS DE RIESGO'!G149,MedioAmbiente2,0),1))</f>
        <v/>
      </c>
      <c r="Y149" s="39" t="str">
        <f>+IF(OR(C149="",H149=""),"",INDEX('EVALUACIÓN DE RIESGO'!$G$5:$G$9,MATCH('ANÁLISIS DE RIESGO'!H149,Salud,0),1))</f>
        <v/>
      </c>
      <c r="Z149" s="39">
        <f t="shared" ref="Z149:Z212" si="17">IF(ISERROR(MAX(V149:Y149)),"VALORES NO VÁLIDOS",IF(OR(V149="",W149="",X149="",Y149=""),0,MAX(V149:Y149)))</f>
        <v>0</v>
      </c>
      <c r="AA149" s="39">
        <f>+IF(OR(C149="",K149=""),0,VLOOKUP(K149,'EVALUACIÓN DE RIESGO'!$C$22:$D$26,2,FALSE))</f>
        <v>0</v>
      </c>
      <c r="AB149" s="39">
        <f t="shared" si="15"/>
        <v>0</v>
      </c>
      <c r="AC149" s="39" t="str">
        <f>IF(AB149=0,"",LOOKUP(AB149,'EVALUACIÓN DE RIESGO'!$C$30:$C$34,'EVALUACIÓN DE RIESGO'!$B$30:$B$34))</f>
        <v/>
      </c>
      <c r="AD149" s="39">
        <f>+IF(OR(C149="",O149=""),0,VLOOKUP(O149,'EVALUACIÓN DE RIESGO'!$C$22:$D$26,2,FALSE))</f>
        <v>0</v>
      </c>
      <c r="AE149" s="39">
        <f>+IF(OR(C149="",Q149=""),0,(VLOOKUP(Q149,'EVALUACIÓN DE RIESGO'!$B$5:$G$9,6,FALSE)))</f>
        <v>0</v>
      </c>
      <c r="AF149" s="39">
        <f t="shared" si="16"/>
        <v>0</v>
      </c>
      <c r="AG149" s="39" t="str">
        <f>IF(AF149=0,"",LOOKUP(AF149,'EVALUACIÓN DE RIESGO'!$C$30:$C$34,'EVALUACIÓN DE RIESGO'!$B$30:$B$34))</f>
        <v/>
      </c>
    </row>
    <row r="150" spans="3:33" x14ac:dyDescent="0.25">
      <c r="C150" s="41"/>
      <c r="D150" s="41"/>
      <c r="E150" s="42"/>
      <c r="F150" s="42"/>
      <c r="G150" s="42"/>
      <c r="H150" s="42"/>
      <c r="I150" s="43" t="str">
        <f>+IF(C150="","",IF(Z150=0,"Faltan Datos",IF(Z150="VALORES NO VÁLIDOS","VALORES NO VÁLIDOS",INDEX('[3]EVALUACIÓN DE RIESGO'!$B$5:$B$9,MATCH('ANÁLISIS DE RIESGO'!Z150,'[3]EVALUACIÓN DE RIESGO'!$G$5:$G$9,0),1))))</f>
        <v/>
      </c>
      <c r="J150" s="42"/>
      <c r="K150" s="42"/>
      <c r="L150" s="45" t="str">
        <f t="shared" si="13"/>
        <v/>
      </c>
      <c r="M150" s="47"/>
      <c r="N150" s="47"/>
      <c r="O150" s="42"/>
      <c r="P150" s="42"/>
      <c r="Q150" s="42"/>
      <c r="R150" s="45" t="str">
        <f t="shared" si="14"/>
        <v/>
      </c>
      <c r="V150" s="39" t="str">
        <f>+IF(OR(C150="",E150=""),"",VLOOKUP(E150,'EVALUACIÓN DE RIESGO'!$C$4:$G$9,5,FALSE))</f>
        <v/>
      </c>
      <c r="W150" s="39" t="str">
        <f>+IF(OR(C150="",F150=""),"",INDEX('EVALUACIÓN DE RIESGO'!$G$5:$G$9,MATCH('ANÁLISIS DE RIESGO'!F150,Calidad,0),1))</f>
        <v/>
      </c>
      <c r="X150" s="39" t="str">
        <f>+IF(OR(C150="",G150=""),"",INDEX('EVALUACIÓN DE RIESGO'!$G$5:$G$9,MATCH('ANÁLISIS DE RIESGO'!G150,MedioAmbiente2,0),1))</f>
        <v/>
      </c>
      <c r="Y150" s="39" t="str">
        <f>+IF(OR(C150="",H150=""),"",INDEX('EVALUACIÓN DE RIESGO'!$G$5:$G$9,MATCH('ANÁLISIS DE RIESGO'!H150,Salud,0),1))</f>
        <v/>
      </c>
      <c r="Z150" s="39">
        <f t="shared" si="17"/>
        <v>0</v>
      </c>
      <c r="AA150" s="39">
        <f>+IF(OR(C150="",K150=""),0,VLOOKUP(K150,'EVALUACIÓN DE RIESGO'!$C$22:$D$26,2,FALSE))</f>
        <v>0</v>
      </c>
      <c r="AB150" s="39">
        <f t="shared" si="15"/>
        <v>0</v>
      </c>
      <c r="AC150" s="39" t="str">
        <f>IF(AB150=0,"",LOOKUP(AB150,'EVALUACIÓN DE RIESGO'!$C$30:$C$34,'EVALUACIÓN DE RIESGO'!$B$30:$B$34))</f>
        <v/>
      </c>
      <c r="AD150" s="39">
        <f>+IF(OR(C150="",O150=""),0,VLOOKUP(O150,'EVALUACIÓN DE RIESGO'!$C$22:$D$26,2,FALSE))</f>
        <v>0</v>
      </c>
      <c r="AE150" s="39">
        <f>+IF(OR(C150="",Q150=""),0,(VLOOKUP(Q150,'EVALUACIÓN DE RIESGO'!$B$5:$G$9,6,FALSE)))</f>
        <v>0</v>
      </c>
      <c r="AF150" s="39">
        <f t="shared" si="16"/>
        <v>0</v>
      </c>
      <c r="AG150" s="39" t="str">
        <f>IF(AF150=0,"",LOOKUP(AF150,'EVALUACIÓN DE RIESGO'!$C$30:$C$34,'EVALUACIÓN DE RIESGO'!$B$30:$B$34))</f>
        <v/>
      </c>
    </row>
    <row r="151" spans="3:33" x14ac:dyDescent="0.25">
      <c r="C151" s="41"/>
      <c r="D151" s="41"/>
      <c r="E151" s="42"/>
      <c r="F151" s="42"/>
      <c r="G151" s="42"/>
      <c r="H151" s="42"/>
      <c r="I151" s="43" t="str">
        <f>+IF(C151="","",IF(Z151=0,"Faltan Datos",IF(Z151="VALORES NO VÁLIDOS","VALORES NO VÁLIDOS",INDEX('[3]EVALUACIÓN DE RIESGO'!$B$5:$B$9,MATCH('ANÁLISIS DE RIESGO'!Z151,'[3]EVALUACIÓN DE RIESGO'!$G$5:$G$9,0),1))))</f>
        <v/>
      </c>
      <c r="J151" s="42"/>
      <c r="K151" s="42"/>
      <c r="L151" s="45" t="str">
        <f t="shared" si="13"/>
        <v/>
      </c>
      <c r="M151" s="47"/>
      <c r="N151" s="47"/>
      <c r="O151" s="42"/>
      <c r="P151" s="42"/>
      <c r="Q151" s="42"/>
      <c r="R151" s="45" t="str">
        <f t="shared" si="14"/>
        <v/>
      </c>
      <c r="V151" s="39" t="str">
        <f>+IF(OR(C151="",E151=""),"",VLOOKUP(E151,'EVALUACIÓN DE RIESGO'!$C$4:$G$9,5,FALSE))</f>
        <v/>
      </c>
      <c r="W151" s="39" t="str">
        <f>+IF(OR(C151="",F151=""),"",INDEX('EVALUACIÓN DE RIESGO'!$G$5:$G$9,MATCH('ANÁLISIS DE RIESGO'!F151,Calidad,0),1))</f>
        <v/>
      </c>
      <c r="X151" s="39" t="str">
        <f>+IF(OR(C151="",G151=""),"",INDEX('EVALUACIÓN DE RIESGO'!$G$5:$G$9,MATCH('ANÁLISIS DE RIESGO'!G151,MedioAmbiente2,0),1))</f>
        <v/>
      </c>
      <c r="Y151" s="39" t="str">
        <f>+IF(OR(C151="",H151=""),"",INDEX('EVALUACIÓN DE RIESGO'!$G$5:$G$9,MATCH('ANÁLISIS DE RIESGO'!H151,Salud,0),1))</f>
        <v/>
      </c>
      <c r="Z151" s="39">
        <f t="shared" si="17"/>
        <v>0</v>
      </c>
      <c r="AA151" s="39">
        <f>+IF(OR(C151="",K151=""),0,VLOOKUP(K151,'EVALUACIÓN DE RIESGO'!$C$22:$D$26,2,FALSE))</f>
        <v>0</v>
      </c>
      <c r="AB151" s="39">
        <f t="shared" si="15"/>
        <v>0</v>
      </c>
      <c r="AC151" s="39" t="str">
        <f>IF(AB151=0,"",LOOKUP(AB151,'EVALUACIÓN DE RIESGO'!$C$30:$C$34,'EVALUACIÓN DE RIESGO'!$B$30:$B$34))</f>
        <v/>
      </c>
      <c r="AD151" s="39">
        <f>+IF(OR(C151="",O151=""),0,VLOOKUP(O151,'EVALUACIÓN DE RIESGO'!$C$22:$D$26,2,FALSE))</f>
        <v>0</v>
      </c>
      <c r="AE151" s="39">
        <f>+IF(OR(C151="",Q151=""),0,(VLOOKUP(Q151,'EVALUACIÓN DE RIESGO'!$B$5:$G$9,6,FALSE)))</f>
        <v>0</v>
      </c>
      <c r="AF151" s="39">
        <f t="shared" si="16"/>
        <v>0</v>
      </c>
      <c r="AG151" s="39" t="str">
        <f>IF(AF151=0,"",LOOKUP(AF151,'EVALUACIÓN DE RIESGO'!$C$30:$C$34,'EVALUACIÓN DE RIESGO'!$B$30:$B$34))</f>
        <v/>
      </c>
    </row>
    <row r="152" spans="3:33" x14ac:dyDescent="0.25">
      <c r="C152" s="41"/>
      <c r="D152" s="41"/>
      <c r="E152" s="42"/>
      <c r="F152" s="42"/>
      <c r="G152" s="42"/>
      <c r="H152" s="42"/>
      <c r="I152" s="43" t="str">
        <f>+IF(C152="","",IF(Z152=0,"Faltan Datos",IF(Z152="VALORES NO VÁLIDOS","VALORES NO VÁLIDOS",INDEX('[3]EVALUACIÓN DE RIESGO'!$B$5:$B$9,MATCH('ANÁLISIS DE RIESGO'!Z152,'[3]EVALUACIÓN DE RIESGO'!$G$5:$G$9,0),1))))</f>
        <v/>
      </c>
      <c r="J152" s="42"/>
      <c r="K152" s="42"/>
      <c r="L152" s="45" t="str">
        <f t="shared" si="13"/>
        <v/>
      </c>
      <c r="M152" s="47"/>
      <c r="N152" s="47"/>
      <c r="O152" s="42"/>
      <c r="P152" s="42"/>
      <c r="Q152" s="42"/>
      <c r="R152" s="45" t="str">
        <f t="shared" si="14"/>
        <v/>
      </c>
      <c r="V152" s="39" t="str">
        <f>+IF(OR(C152="",E152=""),"",VLOOKUP(E152,'EVALUACIÓN DE RIESGO'!$C$4:$G$9,5,FALSE))</f>
        <v/>
      </c>
      <c r="W152" s="39" t="str">
        <f>+IF(OR(C152="",F152=""),"",INDEX('EVALUACIÓN DE RIESGO'!$G$5:$G$9,MATCH('ANÁLISIS DE RIESGO'!F152,Calidad,0),1))</f>
        <v/>
      </c>
      <c r="X152" s="39" t="str">
        <f>+IF(OR(C152="",G152=""),"",INDEX('EVALUACIÓN DE RIESGO'!$G$5:$G$9,MATCH('ANÁLISIS DE RIESGO'!G152,MedioAmbiente2,0),1))</f>
        <v/>
      </c>
      <c r="Y152" s="39" t="str">
        <f>+IF(OR(C152="",H152=""),"",INDEX('EVALUACIÓN DE RIESGO'!$G$5:$G$9,MATCH('ANÁLISIS DE RIESGO'!H152,Salud,0),1))</f>
        <v/>
      </c>
      <c r="Z152" s="39">
        <f t="shared" si="17"/>
        <v>0</v>
      </c>
      <c r="AA152" s="39">
        <f>+IF(OR(C152="",K152=""),0,VLOOKUP(K152,'EVALUACIÓN DE RIESGO'!$C$22:$D$26,2,FALSE))</f>
        <v>0</v>
      </c>
      <c r="AB152" s="39">
        <f t="shared" si="15"/>
        <v>0</v>
      </c>
      <c r="AC152" s="39" t="str">
        <f>IF(AB152=0,"",LOOKUP(AB152,'EVALUACIÓN DE RIESGO'!$C$30:$C$34,'EVALUACIÓN DE RIESGO'!$B$30:$B$34))</f>
        <v/>
      </c>
      <c r="AD152" s="39">
        <f>+IF(OR(C152="",O152=""),0,VLOOKUP(O152,'EVALUACIÓN DE RIESGO'!$C$22:$D$26,2,FALSE))</f>
        <v>0</v>
      </c>
      <c r="AE152" s="39">
        <f>+IF(OR(C152="",Q152=""),0,(VLOOKUP(Q152,'EVALUACIÓN DE RIESGO'!$B$5:$G$9,6,FALSE)))</f>
        <v>0</v>
      </c>
      <c r="AF152" s="39">
        <f t="shared" si="16"/>
        <v>0</v>
      </c>
      <c r="AG152" s="39" t="str">
        <f>IF(AF152=0,"",LOOKUP(AF152,'EVALUACIÓN DE RIESGO'!$C$30:$C$34,'EVALUACIÓN DE RIESGO'!$B$30:$B$34))</f>
        <v/>
      </c>
    </row>
    <row r="153" spans="3:33" x14ac:dyDescent="0.25">
      <c r="C153" s="41"/>
      <c r="D153" s="41"/>
      <c r="E153" s="42"/>
      <c r="F153" s="42"/>
      <c r="G153" s="42"/>
      <c r="H153" s="42"/>
      <c r="I153" s="43" t="str">
        <f>+IF(C153="","",IF(Z153=0,"Faltan Datos",IF(Z153="VALORES NO VÁLIDOS","VALORES NO VÁLIDOS",INDEX('[3]EVALUACIÓN DE RIESGO'!$B$5:$B$9,MATCH('ANÁLISIS DE RIESGO'!Z153,'[3]EVALUACIÓN DE RIESGO'!$G$5:$G$9,0),1))))</f>
        <v/>
      </c>
      <c r="J153" s="42"/>
      <c r="K153" s="42"/>
      <c r="L153" s="45" t="str">
        <f t="shared" si="13"/>
        <v/>
      </c>
      <c r="M153" s="47"/>
      <c r="N153" s="47"/>
      <c r="O153" s="42"/>
      <c r="P153" s="42"/>
      <c r="Q153" s="42"/>
      <c r="R153" s="45" t="str">
        <f t="shared" si="14"/>
        <v/>
      </c>
      <c r="V153" s="39" t="str">
        <f>+IF(OR(C153="",E153=""),"",VLOOKUP(E153,'EVALUACIÓN DE RIESGO'!$C$4:$G$9,5,FALSE))</f>
        <v/>
      </c>
      <c r="W153" s="39" t="str">
        <f>+IF(OR(C153="",F153=""),"",INDEX('EVALUACIÓN DE RIESGO'!$G$5:$G$9,MATCH('ANÁLISIS DE RIESGO'!F153,Calidad,0),1))</f>
        <v/>
      </c>
      <c r="X153" s="39" t="str">
        <f>+IF(OR(C153="",G153=""),"",INDEX('EVALUACIÓN DE RIESGO'!$G$5:$G$9,MATCH('ANÁLISIS DE RIESGO'!G153,MedioAmbiente2,0),1))</f>
        <v/>
      </c>
      <c r="Y153" s="39" t="str">
        <f>+IF(OR(C153="",H153=""),"",INDEX('EVALUACIÓN DE RIESGO'!$G$5:$G$9,MATCH('ANÁLISIS DE RIESGO'!H153,Salud,0),1))</f>
        <v/>
      </c>
      <c r="Z153" s="39">
        <f t="shared" si="17"/>
        <v>0</v>
      </c>
      <c r="AA153" s="39">
        <f>+IF(OR(C153="",K153=""),0,VLOOKUP(K153,'EVALUACIÓN DE RIESGO'!$C$22:$D$26,2,FALSE))</f>
        <v>0</v>
      </c>
      <c r="AB153" s="39">
        <f t="shared" si="15"/>
        <v>0</v>
      </c>
      <c r="AC153" s="39" t="str">
        <f>IF(AB153=0,"",LOOKUP(AB153,'EVALUACIÓN DE RIESGO'!$C$30:$C$34,'EVALUACIÓN DE RIESGO'!$B$30:$B$34))</f>
        <v/>
      </c>
      <c r="AD153" s="39">
        <f>+IF(OR(C153="",O153=""),0,VLOOKUP(O153,'EVALUACIÓN DE RIESGO'!$C$22:$D$26,2,FALSE))</f>
        <v>0</v>
      </c>
      <c r="AE153" s="39">
        <f>+IF(OR(C153="",Q153=""),0,(VLOOKUP(Q153,'EVALUACIÓN DE RIESGO'!$B$5:$G$9,6,FALSE)))</f>
        <v>0</v>
      </c>
      <c r="AF153" s="39">
        <f t="shared" si="16"/>
        <v>0</v>
      </c>
      <c r="AG153" s="39" t="str">
        <f>IF(AF153=0,"",LOOKUP(AF153,'EVALUACIÓN DE RIESGO'!$C$30:$C$34,'EVALUACIÓN DE RIESGO'!$B$30:$B$34))</f>
        <v/>
      </c>
    </row>
    <row r="154" spans="3:33" x14ac:dyDescent="0.25">
      <c r="C154" s="41"/>
      <c r="D154" s="41"/>
      <c r="E154" s="42"/>
      <c r="F154" s="42"/>
      <c r="G154" s="42"/>
      <c r="H154" s="42"/>
      <c r="I154" s="43" t="str">
        <f>+IF(C154="","",IF(Z154=0,"Faltan Datos",IF(Z154="VALORES NO VÁLIDOS","VALORES NO VÁLIDOS",INDEX('[3]EVALUACIÓN DE RIESGO'!$B$5:$B$9,MATCH('ANÁLISIS DE RIESGO'!Z154,'[3]EVALUACIÓN DE RIESGO'!$G$5:$G$9,0),1))))</f>
        <v/>
      </c>
      <c r="J154" s="42"/>
      <c r="K154" s="42"/>
      <c r="L154" s="45" t="str">
        <f t="shared" si="13"/>
        <v/>
      </c>
      <c r="M154" s="47"/>
      <c r="N154" s="47"/>
      <c r="O154" s="42"/>
      <c r="P154" s="42"/>
      <c r="Q154" s="42"/>
      <c r="R154" s="45" t="str">
        <f t="shared" si="14"/>
        <v/>
      </c>
      <c r="V154" s="39" t="str">
        <f>+IF(OR(C154="",E154=""),"",VLOOKUP(E154,'EVALUACIÓN DE RIESGO'!$C$4:$G$9,5,FALSE))</f>
        <v/>
      </c>
      <c r="W154" s="39" t="str">
        <f>+IF(OR(C154="",F154=""),"",INDEX('EVALUACIÓN DE RIESGO'!$G$5:$G$9,MATCH('ANÁLISIS DE RIESGO'!F154,Calidad,0),1))</f>
        <v/>
      </c>
      <c r="X154" s="39" t="str">
        <f>+IF(OR(C154="",G154=""),"",INDEX('EVALUACIÓN DE RIESGO'!$G$5:$G$9,MATCH('ANÁLISIS DE RIESGO'!G154,MedioAmbiente2,0),1))</f>
        <v/>
      </c>
      <c r="Y154" s="39" t="str">
        <f>+IF(OR(C154="",H154=""),"",INDEX('EVALUACIÓN DE RIESGO'!$G$5:$G$9,MATCH('ANÁLISIS DE RIESGO'!H154,Salud,0),1))</f>
        <v/>
      </c>
      <c r="Z154" s="39">
        <f t="shared" si="17"/>
        <v>0</v>
      </c>
      <c r="AA154" s="39">
        <f>+IF(OR(C154="",K154=""),0,VLOOKUP(K154,'EVALUACIÓN DE RIESGO'!$C$22:$D$26,2,FALSE))</f>
        <v>0</v>
      </c>
      <c r="AB154" s="39">
        <f t="shared" si="15"/>
        <v>0</v>
      </c>
      <c r="AC154" s="39" t="str">
        <f>IF(AB154=0,"",LOOKUP(AB154,'EVALUACIÓN DE RIESGO'!$C$30:$C$34,'EVALUACIÓN DE RIESGO'!$B$30:$B$34))</f>
        <v/>
      </c>
      <c r="AD154" s="39">
        <f>+IF(OR(C154="",O154=""),0,VLOOKUP(O154,'EVALUACIÓN DE RIESGO'!$C$22:$D$26,2,FALSE))</f>
        <v>0</v>
      </c>
      <c r="AE154" s="39">
        <f>+IF(OR(C154="",Q154=""),0,(VLOOKUP(Q154,'EVALUACIÓN DE RIESGO'!$B$5:$G$9,6,FALSE)))</f>
        <v>0</v>
      </c>
      <c r="AF154" s="39">
        <f t="shared" si="16"/>
        <v>0</v>
      </c>
      <c r="AG154" s="39" t="str">
        <f>IF(AF154=0,"",LOOKUP(AF154,'EVALUACIÓN DE RIESGO'!$C$30:$C$34,'EVALUACIÓN DE RIESGO'!$B$30:$B$34))</f>
        <v/>
      </c>
    </row>
    <row r="155" spans="3:33" x14ac:dyDescent="0.25">
      <c r="C155" s="41"/>
      <c r="D155" s="41"/>
      <c r="E155" s="42"/>
      <c r="F155" s="42"/>
      <c r="G155" s="42"/>
      <c r="H155" s="42"/>
      <c r="I155" s="43" t="str">
        <f>+IF(C155="","",IF(Z155=0,"Faltan Datos",IF(Z155="VALORES NO VÁLIDOS","VALORES NO VÁLIDOS",INDEX('[3]EVALUACIÓN DE RIESGO'!$B$5:$B$9,MATCH('ANÁLISIS DE RIESGO'!Z155,'[3]EVALUACIÓN DE RIESGO'!$G$5:$G$9,0),1))))</f>
        <v/>
      </c>
      <c r="J155" s="42"/>
      <c r="K155" s="42"/>
      <c r="L155" s="45" t="str">
        <f t="shared" si="13"/>
        <v/>
      </c>
      <c r="M155" s="47"/>
      <c r="N155" s="47"/>
      <c r="O155" s="42"/>
      <c r="P155" s="42"/>
      <c r="Q155" s="42"/>
      <c r="R155" s="45" t="str">
        <f t="shared" si="14"/>
        <v/>
      </c>
      <c r="V155" s="39" t="str">
        <f>+IF(OR(C155="",E155=""),"",VLOOKUP(E155,'EVALUACIÓN DE RIESGO'!$C$4:$G$9,5,FALSE))</f>
        <v/>
      </c>
      <c r="W155" s="39" t="str">
        <f>+IF(OR(C155="",F155=""),"",INDEX('EVALUACIÓN DE RIESGO'!$G$5:$G$9,MATCH('ANÁLISIS DE RIESGO'!F155,Calidad,0),1))</f>
        <v/>
      </c>
      <c r="X155" s="39" t="str">
        <f>+IF(OR(C155="",G155=""),"",INDEX('EVALUACIÓN DE RIESGO'!$G$5:$G$9,MATCH('ANÁLISIS DE RIESGO'!G155,MedioAmbiente2,0),1))</f>
        <v/>
      </c>
      <c r="Y155" s="39" t="str">
        <f>+IF(OR(C155="",H155=""),"",INDEX('EVALUACIÓN DE RIESGO'!$G$5:$G$9,MATCH('ANÁLISIS DE RIESGO'!H155,Salud,0),1))</f>
        <v/>
      </c>
      <c r="Z155" s="39">
        <f t="shared" si="17"/>
        <v>0</v>
      </c>
      <c r="AA155" s="39">
        <f>+IF(OR(C155="",K155=""),0,VLOOKUP(K155,'EVALUACIÓN DE RIESGO'!$C$22:$D$26,2,FALSE))</f>
        <v>0</v>
      </c>
      <c r="AB155" s="39">
        <f t="shared" si="15"/>
        <v>0</v>
      </c>
      <c r="AC155" s="39" t="str">
        <f>IF(AB155=0,"",LOOKUP(AB155,'EVALUACIÓN DE RIESGO'!$C$30:$C$34,'EVALUACIÓN DE RIESGO'!$B$30:$B$34))</f>
        <v/>
      </c>
      <c r="AD155" s="39">
        <f>+IF(OR(C155="",O155=""),0,VLOOKUP(O155,'EVALUACIÓN DE RIESGO'!$C$22:$D$26,2,FALSE))</f>
        <v>0</v>
      </c>
      <c r="AE155" s="39">
        <f>+IF(OR(C155="",Q155=""),0,(VLOOKUP(Q155,'EVALUACIÓN DE RIESGO'!$B$5:$G$9,6,FALSE)))</f>
        <v>0</v>
      </c>
      <c r="AF155" s="39">
        <f t="shared" si="16"/>
        <v>0</v>
      </c>
      <c r="AG155" s="39" t="str">
        <f>IF(AF155=0,"",LOOKUP(AF155,'EVALUACIÓN DE RIESGO'!$C$30:$C$34,'EVALUACIÓN DE RIESGO'!$B$30:$B$34))</f>
        <v/>
      </c>
    </row>
    <row r="156" spans="3:33" x14ac:dyDescent="0.25">
      <c r="C156" s="41"/>
      <c r="D156" s="41"/>
      <c r="E156" s="42"/>
      <c r="F156" s="42"/>
      <c r="G156" s="42"/>
      <c r="H156" s="42"/>
      <c r="I156" s="43" t="str">
        <f>+IF(C156="","",IF(Z156=0,"Faltan Datos",IF(Z156="VALORES NO VÁLIDOS","VALORES NO VÁLIDOS",INDEX('[3]EVALUACIÓN DE RIESGO'!$B$5:$B$9,MATCH('ANÁLISIS DE RIESGO'!Z156,'[3]EVALUACIÓN DE RIESGO'!$G$5:$G$9,0),1))))</f>
        <v/>
      </c>
      <c r="J156" s="42"/>
      <c r="K156" s="42"/>
      <c r="L156" s="45" t="str">
        <f t="shared" si="13"/>
        <v/>
      </c>
      <c r="M156" s="47"/>
      <c r="N156" s="47"/>
      <c r="O156" s="42"/>
      <c r="P156" s="42"/>
      <c r="Q156" s="42"/>
      <c r="R156" s="45" t="str">
        <f t="shared" si="14"/>
        <v/>
      </c>
      <c r="V156" s="39" t="str">
        <f>+IF(OR(C156="",E156=""),"",VLOOKUP(E156,'EVALUACIÓN DE RIESGO'!$C$4:$G$9,5,FALSE))</f>
        <v/>
      </c>
      <c r="W156" s="39" t="str">
        <f>+IF(OR(C156="",F156=""),"",INDEX('EVALUACIÓN DE RIESGO'!$G$5:$G$9,MATCH('ANÁLISIS DE RIESGO'!F156,Calidad,0),1))</f>
        <v/>
      </c>
      <c r="X156" s="39" t="str">
        <f>+IF(OR(C156="",G156=""),"",INDEX('EVALUACIÓN DE RIESGO'!$G$5:$G$9,MATCH('ANÁLISIS DE RIESGO'!G156,MedioAmbiente2,0),1))</f>
        <v/>
      </c>
      <c r="Y156" s="39" t="str">
        <f>+IF(OR(C156="",H156=""),"",INDEX('EVALUACIÓN DE RIESGO'!$G$5:$G$9,MATCH('ANÁLISIS DE RIESGO'!H156,Salud,0),1))</f>
        <v/>
      </c>
      <c r="Z156" s="39">
        <f t="shared" si="17"/>
        <v>0</v>
      </c>
      <c r="AA156" s="39">
        <f>+IF(OR(C156="",K156=""),0,VLOOKUP(K156,'EVALUACIÓN DE RIESGO'!$C$22:$D$26,2,FALSE))</f>
        <v>0</v>
      </c>
      <c r="AB156" s="39">
        <f t="shared" si="15"/>
        <v>0</v>
      </c>
      <c r="AC156" s="39" t="str">
        <f>IF(AB156=0,"",LOOKUP(AB156,'EVALUACIÓN DE RIESGO'!$C$30:$C$34,'EVALUACIÓN DE RIESGO'!$B$30:$B$34))</f>
        <v/>
      </c>
      <c r="AD156" s="39">
        <f>+IF(OR(C156="",O156=""),0,VLOOKUP(O156,'EVALUACIÓN DE RIESGO'!$C$22:$D$26,2,FALSE))</f>
        <v>0</v>
      </c>
      <c r="AE156" s="39">
        <f>+IF(OR(C156="",Q156=""),0,(VLOOKUP(Q156,'EVALUACIÓN DE RIESGO'!$B$5:$G$9,6,FALSE)))</f>
        <v>0</v>
      </c>
      <c r="AF156" s="39">
        <f t="shared" si="16"/>
        <v>0</v>
      </c>
      <c r="AG156" s="39" t="str">
        <f>IF(AF156=0,"",LOOKUP(AF156,'EVALUACIÓN DE RIESGO'!$C$30:$C$34,'EVALUACIÓN DE RIESGO'!$B$30:$B$34))</f>
        <v/>
      </c>
    </row>
    <row r="157" spans="3:33" x14ac:dyDescent="0.25">
      <c r="C157" s="41"/>
      <c r="D157" s="41"/>
      <c r="E157" s="42"/>
      <c r="F157" s="42"/>
      <c r="G157" s="42"/>
      <c r="H157" s="42"/>
      <c r="I157" s="43" t="str">
        <f>+IF(C157="","",IF(Z157=0,"Faltan Datos",IF(Z157="VALORES NO VÁLIDOS","VALORES NO VÁLIDOS",INDEX('[3]EVALUACIÓN DE RIESGO'!$B$5:$B$9,MATCH('ANÁLISIS DE RIESGO'!Z157,'[3]EVALUACIÓN DE RIESGO'!$G$5:$G$9,0),1))))</f>
        <v/>
      </c>
      <c r="J157" s="42"/>
      <c r="K157" s="42"/>
      <c r="L157" s="45" t="str">
        <f t="shared" si="13"/>
        <v/>
      </c>
      <c r="M157" s="47"/>
      <c r="N157" s="47"/>
      <c r="O157" s="42"/>
      <c r="P157" s="42"/>
      <c r="Q157" s="42"/>
      <c r="R157" s="45" t="str">
        <f t="shared" si="14"/>
        <v/>
      </c>
      <c r="V157" s="39" t="str">
        <f>+IF(OR(C157="",E157=""),"",VLOOKUP(E157,'EVALUACIÓN DE RIESGO'!$C$4:$G$9,5,FALSE))</f>
        <v/>
      </c>
      <c r="W157" s="39" t="str">
        <f>+IF(OR(C157="",F157=""),"",INDEX('EVALUACIÓN DE RIESGO'!$G$5:$G$9,MATCH('ANÁLISIS DE RIESGO'!F157,Calidad,0),1))</f>
        <v/>
      </c>
      <c r="X157" s="39" t="str">
        <f>+IF(OR(C157="",G157=""),"",INDEX('EVALUACIÓN DE RIESGO'!$G$5:$G$9,MATCH('ANÁLISIS DE RIESGO'!G157,MedioAmbiente2,0),1))</f>
        <v/>
      </c>
      <c r="Y157" s="39" t="str">
        <f>+IF(OR(C157="",H157=""),"",INDEX('EVALUACIÓN DE RIESGO'!$G$5:$G$9,MATCH('ANÁLISIS DE RIESGO'!H157,Salud,0),1))</f>
        <v/>
      </c>
      <c r="Z157" s="39">
        <f t="shared" si="17"/>
        <v>0</v>
      </c>
      <c r="AA157" s="39">
        <f>+IF(OR(C157="",K157=""),0,VLOOKUP(K157,'EVALUACIÓN DE RIESGO'!$C$22:$D$26,2,FALSE))</f>
        <v>0</v>
      </c>
      <c r="AB157" s="39">
        <f t="shared" si="15"/>
        <v>0</v>
      </c>
      <c r="AC157" s="39" t="str">
        <f>IF(AB157=0,"",LOOKUP(AB157,'EVALUACIÓN DE RIESGO'!$C$30:$C$34,'EVALUACIÓN DE RIESGO'!$B$30:$B$34))</f>
        <v/>
      </c>
      <c r="AD157" s="39">
        <f>+IF(OR(C157="",O157=""),0,VLOOKUP(O157,'EVALUACIÓN DE RIESGO'!$C$22:$D$26,2,FALSE))</f>
        <v>0</v>
      </c>
      <c r="AE157" s="39">
        <f>+IF(OR(C157="",Q157=""),0,(VLOOKUP(Q157,'EVALUACIÓN DE RIESGO'!$B$5:$G$9,6,FALSE)))</f>
        <v>0</v>
      </c>
      <c r="AF157" s="39">
        <f t="shared" si="16"/>
        <v>0</v>
      </c>
      <c r="AG157" s="39" t="str">
        <f>IF(AF157=0,"",LOOKUP(AF157,'EVALUACIÓN DE RIESGO'!$C$30:$C$34,'EVALUACIÓN DE RIESGO'!$B$30:$B$34))</f>
        <v/>
      </c>
    </row>
    <row r="158" spans="3:33" x14ac:dyDescent="0.25">
      <c r="C158" s="41"/>
      <c r="D158" s="41"/>
      <c r="E158" s="42"/>
      <c r="F158" s="42"/>
      <c r="G158" s="42"/>
      <c r="H158" s="42"/>
      <c r="I158" s="43" t="str">
        <f>+IF(C158="","",IF(Z158=0,"Faltan Datos",IF(Z158="VALORES NO VÁLIDOS","VALORES NO VÁLIDOS",INDEX('[3]EVALUACIÓN DE RIESGO'!$B$5:$B$9,MATCH('ANÁLISIS DE RIESGO'!Z158,'[3]EVALUACIÓN DE RIESGO'!$G$5:$G$9,0),1))))</f>
        <v/>
      </c>
      <c r="J158" s="42"/>
      <c r="K158" s="42"/>
      <c r="L158" s="45" t="str">
        <f t="shared" ref="L158:L221" si="18">+IF(C158="","",IF(AC158="","Faltan datos",AB158 &amp; " - " &amp;AC158))</f>
        <v/>
      </c>
      <c r="M158" s="47"/>
      <c r="N158" s="47"/>
      <c r="O158" s="42"/>
      <c r="P158" s="42"/>
      <c r="Q158" s="42"/>
      <c r="R158" s="45" t="str">
        <f t="shared" si="14"/>
        <v/>
      </c>
      <c r="V158" s="39" t="str">
        <f>+IF(OR(C158="",E158=""),"",VLOOKUP(E158,'EVALUACIÓN DE RIESGO'!$C$4:$G$9,5,FALSE))</f>
        <v/>
      </c>
      <c r="W158" s="39" t="str">
        <f>+IF(OR(C158="",F158=""),"",INDEX('EVALUACIÓN DE RIESGO'!$G$5:$G$9,MATCH('ANÁLISIS DE RIESGO'!F158,Calidad,0),1))</f>
        <v/>
      </c>
      <c r="X158" s="39" t="str">
        <f>+IF(OR(C158="",G158=""),"",INDEX('EVALUACIÓN DE RIESGO'!$G$5:$G$9,MATCH('ANÁLISIS DE RIESGO'!G158,MedioAmbiente2,0),1))</f>
        <v/>
      </c>
      <c r="Y158" s="39" t="str">
        <f>+IF(OR(C158="",H158=""),"",INDEX('EVALUACIÓN DE RIESGO'!$G$5:$G$9,MATCH('ANÁLISIS DE RIESGO'!H158,Salud,0),1))</f>
        <v/>
      </c>
      <c r="Z158" s="39">
        <f t="shared" si="17"/>
        <v>0</v>
      </c>
      <c r="AA158" s="39">
        <f>+IF(OR(C158="",K158=""),0,VLOOKUP(K158,'EVALUACIÓN DE RIESGO'!$C$22:$D$26,2,FALSE))</f>
        <v>0</v>
      </c>
      <c r="AB158" s="39">
        <f t="shared" si="15"/>
        <v>0</v>
      </c>
      <c r="AC158" s="39" t="str">
        <f>IF(AB158=0,"",LOOKUP(AB158,'EVALUACIÓN DE RIESGO'!$C$30:$C$34,'EVALUACIÓN DE RIESGO'!$B$30:$B$34))</f>
        <v/>
      </c>
      <c r="AD158" s="39">
        <f>+IF(OR(C158="",O158=""),0,VLOOKUP(O158,'EVALUACIÓN DE RIESGO'!$C$22:$D$26,2,FALSE))</f>
        <v>0</v>
      </c>
      <c r="AE158" s="39">
        <f>+IF(OR(C158="",Q158=""),0,(VLOOKUP(Q158,'EVALUACIÓN DE RIESGO'!$B$5:$G$9,6,FALSE)))</f>
        <v>0</v>
      </c>
      <c r="AF158" s="39">
        <f t="shared" si="16"/>
        <v>0</v>
      </c>
      <c r="AG158" s="39" t="str">
        <f>IF(AF158=0,"",LOOKUP(AF158,'EVALUACIÓN DE RIESGO'!$C$30:$C$34,'EVALUACIÓN DE RIESGO'!$B$30:$B$34))</f>
        <v/>
      </c>
    </row>
    <row r="159" spans="3:33" x14ac:dyDescent="0.25">
      <c r="C159" s="41"/>
      <c r="D159" s="41"/>
      <c r="E159" s="42"/>
      <c r="F159" s="42"/>
      <c r="G159" s="42"/>
      <c r="H159" s="42"/>
      <c r="I159" s="43" t="str">
        <f>+IF(C159="","",IF(Z159=0,"Faltan Datos",IF(Z159="VALORES NO VÁLIDOS","VALORES NO VÁLIDOS",INDEX('[3]EVALUACIÓN DE RIESGO'!$B$5:$B$9,MATCH('ANÁLISIS DE RIESGO'!Z159,'[3]EVALUACIÓN DE RIESGO'!$G$5:$G$9,0),1))))</f>
        <v/>
      </c>
      <c r="J159" s="42"/>
      <c r="K159" s="42"/>
      <c r="L159" s="45" t="str">
        <f t="shared" si="18"/>
        <v/>
      </c>
      <c r="M159" s="47"/>
      <c r="N159" s="47"/>
      <c r="O159" s="42"/>
      <c r="P159" s="42"/>
      <c r="Q159" s="42"/>
      <c r="R159" s="45" t="str">
        <f t="shared" si="14"/>
        <v/>
      </c>
      <c r="V159" s="39" t="str">
        <f>+IF(OR(C159="",E159=""),"",VLOOKUP(E159,'EVALUACIÓN DE RIESGO'!$C$4:$G$9,5,FALSE))</f>
        <v/>
      </c>
      <c r="W159" s="39" t="str">
        <f>+IF(OR(C159="",F159=""),"",INDEX('EVALUACIÓN DE RIESGO'!$G$5:$G$9,MATCH('ANÁLISIS DE RIESGO'!F159,Calidad,0),1))</f>
        <v/>
      </c>
      <c r="X159" s="39" t="str">
        <f>+IF(OR(C159="",G159=""),"",INDEX('EVALUACIÓN DE RIESGO'!$G$5:$G$9,MATCH('ANÁLISIS DE RIESGO'!G159,MedioAmbiente2,0),1))</f>
        <v/>
      </c>
      <c r="Y159" s="39" t="str">
        <f>+IF(OR(C159="",H159=""),"",INDEX('EVALUACIÓN DE RIESGO'!$G$5:$G$9,MATCH('ANÁLISIS DE RIESGO'!H159,Salud,0),1))</f>
        <v/>
      </c>
      <c r="Z159" s="39">
        <f t="shared" si="17"/>
        <v>0</v>
      </c>
      <c r="AA159" s="39">
        <f>+IF(OR(C159="",K159=""),0,VLOOKUP(K159,'EVALUACIÓN DE RIESGO'!$C$22:$D$26,2,FALSE))</f>
        <v>0</v>
      </c>
      <c r="AB159" s="39">
        <f t="shared" si="15"/>
        <v>0</v>
      </c>
      <c r="AC159" s="39" t="str">
        <f>IF(AB159=0,"",LOOKUP(AB159,'EVALUACIÓN DE RIESGO'!$C$30:$C$34,'EVALUACIÓN DE RIESGO'!$B$30:$B$34))</f>
        <v/>
      </c>
      <c r="AD159" s="39">
        <f>+IF(OR(C159="",O159=""),0,VLOOKUP(O159,'EVALUACIÓN DE RIESGO'!$C$22:$D$26,2,FALSE))</f>
        <v>0</v>
      </c>
      <c r="AE159" s="39">
        <f>+IF(OR(C159="",Q159=""),0,(VLOOKUP(Q159,'EVALUACIÓN DE RIESGO'!$B$5:$G$9,6,FALSE)))</f>
        <v>0</v>
      </c>
      <c r="AF159" s="39">
        <f t="shared" si="16"/>
        <v>0</v>
      </c>
      <c r="AG159" s="39" t="str">
        <f>IF(AF159=0,"",LOOKUP(AF159,'EVALUACIÓN DE RIESGO'!$C$30:$C$34,'EVALUACIÓN DE RIESGO'!$B$30:$B$34))</f>
        <v/>
      </c>
    </row>
    <row r="160" spans="3:33" x14ac:dyDescent="0.25">
      <c r="C160" s="41"/>
      <c r="D160" s="41"/>
      <c r="E160" s="42"/>
      <c r="F160" s="42"/>
      <c r="G160" s="42"/>
      <c r="H160" s="42"/>
      <c r="I160" s="43" t="str">
        <f>+IF(C160="","",IF(Z160=0,"Faltan Datos",IF(Z160="VALORES NO VÁLIDOS","VALORES NO VÁLIDOS",INDEX('[3]EVALUACIÓN DE RIESGO'!$B$5:$B$9,MATCH('ANÁLISIS DE RIESGO'!Z160,'[3]EVALUACIÓN DE RIESGO'!$G$5:$G$9,0),1))))</f>
        <v/>
      </c>
      <c r="J160" s="42"/>
      <c r="K160" s="42"/>
      <c r="L160" s="45" t="str">
        <f t="shared" si="18"/>
        <v/>
      </c>
      <c r="M160" s="47"/>
      <c r="N160" s="47"/>
      <c r="O160" s="42"/>
      <c r="P160" s="42"/>
      <c r="Q160" s="42"/>
      <c r="R160" s="45" t="str">
        <f t="shared" si="14"/>
        <v/>
      </c>
      <c r="V160" s="39" t="str">
        <f>+IF(OR(C160="",E160=""),"",VLOOKUP(E160,'EVALUACIÓN DE RIESGO'!$C$4:$G$9,5,FALSE))</f>
        <v/>
      </c>
      <c r="W160" s="39" t="str">
        <f>+IF(OR(C160="",F160=""),"",INDEX('EVALUACIÓN DE RIESGO'!$G$5:$G$9,MATCH('ANÁLISIS DE RIESGO'!F160,Calidad,0),1))</f>
        <v/>
      </c>
      <c r="X160" s="39" t="str">
        <f>+IF(OR(C160="",G160=""),"",INDEX('EVALUACIÓN DE RIESGO'!$G$5:$G$9,MATCH('ANÁLISIS DE RIESGO'!G160,MedioAmbiente2,0),1))</f>
        <v/>
      </c>
      <c r="Y160" s="39" t="str">
        <f>+IF(OR(C160="",H160=""),"",INDEX('EVALUACIÓN DE RIESGO'!$G$5:$G$9,MATCH('ANÁLISIS DE RIESGO'!H160,Salud,0),1))</f>
        <v/>
      </c>
      <c r="Z160" s="39">
        <f t="shared" si="17"/>
        <v>0</v>
      </c>
      <c r="AA160" s="39">
        <f>+IF(OR(C160="",K160=""),0,VLOOKUP(K160,'EVALUACIÓN DE RIESGO'!$C$22:$D$26,2,FALSE))</f>
        <v>0</v>
      </c>
      <c r="AB160" s="39">
        <f t="shared" si="15"/>
        <v>0</v>
      </c>
      <c r="AC160" s="39" t="str">
        <f>IF(AB160=0,"",LOOKUP(AB160,'EVALUACIÓN DE RIESGO'!$C$30:$C$34,'EVALUACIÓN DE RIESGO'!$B$30:$B$34))</f>
        <v/>
      </c>
      <c r="AD160" s="39">
        <f>+IF(OR(C160="",O160=""),0,VLOOKUP(O160,'EVALUACIÓN DE RIESGO'!$C$22:$D$26,2,FALSE))</f>
        <v>0</v>
      </c>
      <c r="AE160" s="39">
        <f>+IF(OR(C160="",Q160=""),0,(VLOOKUP(Q160,'EVALUACIÓN DE RIESGO'!$B$5:$G$9,6,FALSE)))</f>
        <v>0</v>
      </c>
      <c r="AF160" s="39">
        <f t="shared" si="16"/>
        <v>0</v>
      </c>
      <c r="AG160" s="39" t="str">
        <f>IF(AF160=0,"",LOOKUP(AF160,'EVALUACIÓN DE RIESGO'!$C$30:$C$34,'EVALUACIÓN DE RIESGO'!$B$30:$B$34))</f>
        <v/>
      </c>
    </row>
    <row r="161" spans="1:33" x14ac:dyDescent="0.25">
      <c r="C161" s="41"/>
      <c r="D161" s="41"/>
      <c r="E161" s="42"/>
      <c r="F161" s="42"/>
      <c r="G161" s="42"/>
      <c r="H161" s="42"/>
      <c r="I161" s="43" t="str">
        <f>+IF(C161="","",IF(Z161=0,"Faltan Datos",IF(Z161="VALORES NO VÁLIDOS","VALORES NO VÁLIDOS",INDEX('[3]EVALUACIÓN DE RIESGO'!$B$5:$B$9,MATCH('ANÁLISIS DE RIESGO'!Z161,'[3]EVALUACIÓN DE RIESGO'!$G$5:$G$9,0),1))))</f>
        <v/>
      </c>
      <c r="J161" s="42"/>
      <c r="K161" s="42"/>
      <c r="L161" s="45" t="str">
        <f t="shared" si="18"/>
        <v/>
      </c>
      <c r="M161" s="47"/>
      <c r="N161" s="47"/>
      <c r="O161" s="42"/>
      <c r="P161" s="42"/>
      <c r="Q161" s="42"/>
      <c r="R161" s="45" t="str">
        <f t="shared" si="14"/>
        <v/>
      </c>
      <c r="V161" s="39" t="str">
        <f>+IF(OR(C161="",E161=""),"",VLOOKUP(E161,'EVALUACIÓN DE RIESGO'!$C$4:$G$9,5,FALSE))</f>
        <v/>
      </c>
      <c r="W161" s="39" t="str">
        <f>+IF(OR(C161="",F161=""),"",INDEX('EVALUACIÓN DE RIESGO'!$G$5:$G$9,MATCH('ANÁLISIS DE RIESGO'!F161,Calidad,0),1))</f>
        <v/>
      </c>
      <c r="X161" s="39" t="str">
        <f>+IF(OR(C161="",G161=""),"",INDEX('EVALUACIÓN DE RIESGO'!$G$5:$G$9,MATCH('ANÁLISIS DE RIESGO'!G161,MedioAmbiente2,0),1))</f>
        <v/>
      </c>
      <c r="Y161" s="39" t="str">
        <f>+IF(OR(C161="",H161=""),"",INDEX('EVALUACIÓN DE RIESGO'!$G$5:$G$9,MATCH('ANÁLISIS DE RIESGO'!H161,Salud,0),1))</f>
        <v/>
      </c>
      <c r="Z161" s="39">
        <f t="shared" si="17"/>
        <v>0</v>
      </c>
      <c r="AA161" s="39">
        <f>+IF(OR(C161="",K161=""),0,VLOOKUP(K161,'EVALUACIÓN DE RIESGO'!$C$22:$D$26,2,FALSE))</f>
        <v>0</v>
      </c>
      <c r="AB161" s="39">
        <f t="shared" si="15"/>
        <v>0</v>
      </c>
      <c r="AC161" s="39" t="str">
        <f>IF(AB161=0,"",LOOKUP(AB161,'EVALUACIÓN DE RIESGO'!$C$30:$C$34,'EVALUACIÓN DE RIESGO'!$B$30:$B$34))</f>
        <v/>
      </c>
      <c r="AD161" s="39">
        <f>+IF(OR(C161="",O161=""),0,VLOOKUP(O161,'EVALUACIÓN DE RIESGO'!$C$22:$D$26,2,FALSE))</f>
        <v>0</v>
      </c>
      <c r="AE161" s="39">
        <f>+IF(OR(C161="",Q161=""),0,(VLOOKUP(Q161,'EVALUACIÓN DE RIESGO'!$B$5:$G$9,6,FALSE)))</f>
        <v>0</v>
      </c>
      <c r="AF161" s="39">
        <f t="shared" si="16"/>
        <v>0</v>
      </c>
      <c r="AG161" s="39" t="str">
        <f>IF(AF161=0,"",LOOKUP(AF161,'EVALUACIÓN DE RIESGO'!$C$30:$C$34,'EVALUACIÓN DE RIESGO'!$B$30:$B$34))</f>
        <v/>
      </c>
    </row>
    <row r="162" spans="1:33" x14ac:dyDescent="0.25">
      <c r="C162" s="41"/>
      <c r="D162" s="41"/>
      <c r="E162" s="42"/>
      <c r="F162" s="42"/>
      <c r="G162" s="42"/>
      <c r="H162" s="42"/>
      <c r="I162" s="43" t="str">
        <f>+IF(C162="","",IF(Z162=0,"Faltan Datos",IF(Z162="VALORES NO VÁLIDOS","VALORES NO VÁLIDOS",INDEX('[3]EVALUACIÓN DE RIESGO'!$B$5:$B$9,MATCH('ANÁLISIS DE RIESGO'!Z162,'[3]EVALUACIÓN DE RIESGO'!$G$5:$G$9,0),1))))</f>
        <v/>
      </c>
      <c r="J162" s="42"/>
      <c r="K162" s="42"/>
      <c r="L162" s="45" t="str">
        <f t="shared" si="18"/>
        <v/>
      </c>
      <c r="M162" s="47"/>
      <c r="N162" s="47"/>
      <c r="O162" s="42"/>
      <c r="P162" s="42"/>
      <c r="Q162" s="42"/>
      <c r="R162" s="45" t="str">
        <f t="shared" si="14"/>
        <v/>
      </c>
      <c r="V162" s="39" t="str">
        <f>+IF(OR(C162="",E162=""),"",VLOOKUP(E162,'EVALUACIÓN DE RIESGO'!$C$4:$G$9,5,FALSE))</f>
        <v/>
      </c>
      <c r="W162" s="39" t="str">
        <f>+IF(OR(C162="",F162=""),"",INDEX('EVALUACIÓN DE RIESGO'!$G$5:$G$9,MATCH('ANÁLISIS DE RIESGO'!F162,Calidad,0),1))</f>
        <v/>
      </c>
      <c r="X162" s="39" t="str">
        <f>+IF(OR(C162="",G162=""),"",INDEX('EVALUACIÓN DE RIESGO'!$G$5:$G$9,MATCH('ANÁLISIS DE RIESGO'!G162,MedioAmbiente2,0),1))</f>
        <v/>
      </c>
      <c r="Y162" s="39" t="str">
        <f>+IF(OR(C162="",H162=""),"",INDEX('EVALUACIÓN DE RIESGO'!$G$5:$G$9,MATCH('ANÁLISIS DE RIESGO'!H162,Salud,0),1))</f>
        <v/>
      </c>
      <c r="Z162" s="39">
        <f t="shared" si="17"/>
        <v>0</v>
      </c>
      <c r="AA162" s="39">
        <f>+IF(OR(C162="",K162=""),0,VLOOKUP(K162,'EVALUACIÓN DE RIESGO'!$C$22:$D$26,2,FALSE))</f>
        <v>0</v>
      </c>
      <c r="AB162" s="39">
        <f t="shared" si="15"/>
        <v>0</v>
      </c>
      <c r="AC162" s="39" t="str">
        <f>IF(AB162=0,"",LOOKUP(AB162,'EVALUACIÓN DE RIESGO'!$C$30:$C$34,'EVALUACIÓN DE RIESGO'!$B$30:$B$34))</f>
        <v/>
      </c>
      <c r="AD162" s="39">
        <f>+IF(OR(C162="",O162=""),0,VLOOKUP(O162,'EVALUACIÓN DE RIESGO'!$C$22:$D$26,2,FALSE))</f>
        <v>0</v>
      </c>
      <c r="AE162" s="39">
        <f>+IF(OR(C162="",Q162=""),0,(VLOOKUP(Q162,'EVALUACIÓN DE RIESGO'!$B$5:$G$9,6,FALSE)))</f>
        <v>0</v>
      </c>
      <c r="AF162" s="39">
        <f t="shared" si="16"/>
        <v>0</v>
      </c>
      <c r="AG162" s="39" t="str">
        <f>IF(AF162=0,"",LOOKUP(AF162,'EVALUACIÓN DE RIESGO'!$C$30:$C$34,'EVALUACIÓN DE RIESGO'!$B$30:$B$34))</f>
        <v/>
      </c>
    </row>
    <row r="163" spans="1:33" x14ac:dyDescent="0.25">
      <c r="C163" s="41"/>
      <c r="D163" s="41"/>
      <c r="E163" s="42"/>
      <c r="F163" s="42"/>
      <c r="G163" s="42"/>
      <c r="H163" s="42"/>
      <c r="I163" s="43" t="str">
        <f>+IF(C163="","",IF(Z163=0,"Faltan Datos",IF(Z163="VALORES NO VÁLIDOS","VALORES NO VÁLIDOS",INDEX('[3]EVALUACIÓN DE RIESGO'!$B$5:$B$9,MATCH('ANÁLISIS DE RIESGO'!Z163,'[3]EVALUACIÓN DE RIESGO'!$G$5:$G$9,0),1))))</f>
        <v/>
      </c>
      <c r="J163" s="42"/>
      <c r="K163" s="42"/>
      <c r="L163" s="45" t="str">
        <f t="shared" si="18"/>
        <v/>
      </c>
      <c r="M163" s="47"/>
      <c r="N163" s="47"/>
      <c r="O163" s="42"/>
      <c r="P163" s="42"/>
      <c r="Q163" s="42"/>
      <c r="R163" s="45" t="str">
        <f t="shared" si="14"/>
        <v/>
      </c>
      <c r="V163" s="39" t="str">
        <f>+IF(OR(C163="",E163=""),"",VLOOKUP(E163,'EVALUACIÓN DE RIESGO'!$C$4:$G$9,5,FALSE))</f>
        <v/>
      </c>
      <c r="W163" s="39" t="str">
        <f>+IF(OR(C163="",F163=""),"",INDEX('EVALUACIÓN DE RIESGO'!$G$5:$G$9,MATCH('ANÁLISIS DE RIESGO'!F163,Calidad,0),1))</f>
        <v/>
      </c>
      <c r="X163" s="39" t="str">
        <f>+IF(OR(C163="",G163=""),"",INDEX('EVALUACIÓN DE RIESGO'!$G$5:$G$9,MATCH('ANÁLISIS DE RIESGO'!G163,MedioAmbiente2,0),1))</f>
        <v/>
      </c>
      <c r="Y163" s="39" t="str">
        <f>+IF(OR(C163="",H163=""),"",INDEX('EVALUACIÓN DE RIESGO'!$G$5:$G$9,MATCH('ANÁLISIS DE RIESGO'!H163,Salud,0),1))</f>
        <v/>
      </c>
      <c r="Z163" s="39">
        <f t="shared" si="17"/>
        <v>0</v>
      </c>
      <c r="AA163" s="39">
        <f>+IF(OR(C163="",K163=""),0,VLOOKUP(K163,'EVALUACIÓN DE RIESGO'!$C$22:$D$26,2,FALSE))</f>
        <v>0</v>
      </c>
      <c r="AB163" s="39">
        <f t="shared" si="15"/>
        <v>0</v>
      </c>
      <c r="AC163" s="39" t="str">
        <f>IF(AB163=0,"",LOOKUP(AB163,'EVALUACIÓN DE RIESGO'!$C$30:$C$34,'EVALUACIÓN DE RIESGO'!$B$30:$B$34))</f>
        <v/>
      </c>
      <c r="AD163" s="39">
        <f>+IF(OR(C163="",O163=""),0,VLOOKUP(O163,'EVALUACIÓN DE RIESGO'!$C$22:$D$26,2,FALSE))</f>
        <v>0</v>
      </c>
      <c r="AE163" s="39">
        <f>+IF(OR(C163="",Q163=""),0,(VLOOKUP(Q163,'EVALUACIÓN DE RIESGO'!$B$5:$G$9,6,FALSE)))</f>
        <v>0</v>
      </c>
      <c r="AF163" s="39">
        <f t="shared" si="16"/>
        <v>0</v>
      </c>
      <c r="AG163" s="39" t="str">
        <f>IF(AF163=0,"",LOOKUP(AF163,'EVALUACIÓN DE RIESGO'!$C$30:$C$34,'EVALUACIÓN DE RIESGO'!$B$30:$B$34))</f>
        <v/>
      </c>
    </row>
    <row r="164" spans="1:33" x14ac:dyDescent="0.25">
      <c r="C164" s="41"/>
      <c r="D164" s="41"/>
      <c r="E164" s="42"/>
      <c r="F164" s="42"/>
      <c r="G164" s="42"/>
      <c r="H164" s="42"/>
      <c r="I164" s="43" t="str">
        <f>+IF(C164="","",IF(Z164=0,"Faltan Datos",IF(Z164="VALORES NO VÁLIDOS","VALORES NO VÁLIDOS",INDEX('[3]EVALUACIÓN DE RIESGO'!$B$5:$B$9,MATCH('ANÁLISIS DE RIESGO'!Z164,'[3]EVALUACIÓN DE RIESGO'!$G$5:$G$9,0),1))))</f>
        <v/>
      </c>
      <c r="J164" s="42"/>
      <c r="K164" s="42"/>
      <c r="L164" s="45" t="str">
        <f t="shared" si="18"/>
        <v/>
      </c>
      <c r="M164" s="47"/>
      <c r="N164" s="47"/>
      <c r="O164" s="42"/>
      <c r="P164" s="42"/>
      <c r="Q164" s="42"/>
      <c r="R164" s="45" t="str">
        <f t="shared" si="14"/>
        <v/>
      </c>
      <c r="V164" s="39" t="str">
        <f>+IF(OR(C164="",E164=""),"",VLOOKUP(E164,'EVALUACIÓN DE RIESGO'!$C$4:$G$9,5,FALSE))</f>
        <v/>
      </c>
      <c r="W164" s="39" t="str">
        <f>+IF(OR(C164="",F164=""),"",INDEX('EVALUACIÓN DE RIESGO'!$G$5:$G$9,MATCH('ANÁLISIS DE RIESGO'!F164,Calidad,0),1))</f>
        <v/>
      </c>
      <c r="X164" s="39" t="str">
        <f>+IF(OR(C164="",G164=""),"",INDEX('EVALUACIÓN DE RIESGO'!$G$5:$G$9,MATCH('ANÁLISIS DE RIESGO'!G164,MedioAmbiente2,0),1))</f>
        <v/>
      </c>
      <c r="Y164" s="39" t="str">
        <f>+IF(OR(C164="",H164=""),"",INDEX('EVALUACIÓN DE RIESGO'!$G$5:$G$9,MATCH('ANÁLISIS DE RIESGO'!H164,Salud,0),1))</f>
        <v/>
      </c>
      <c r="Z164" s="39">
        <f t="shared" si="17"/>
        <v>0</v>
      </c>
      <c r="AA164" s="39">
        <f>+IF(OR(C164="",K164=""),0,VLOOKUP(K164,'EVALUACIÓN DE RIESGO'!$C$22:$D$26,2,FALSE))</f>
        <v>0</v>
      </c>
      <c r="AB164" s="39">
        <f t="shared" si="15"/>
        <v>0</v>
      </c>
      <c r="AC164" s="39" t="str">
        <f>IF(AB164=0,"",LOOKUP(AB164,'EVALUACIÓN DE RIESGO'!$C$30:$C$34,'EVALUACIÓN DE RIESGO'!$B$30:$B$34))</f>
        <v/>
      </c>
      <c r="AD164" s="39">
        <f>+IF(OR(C164="",O164=""),0,VLOOKUP(O164,'EVALUACIÓN DE RIESGO'!$C$22:$D$26,2,FALSE))</f>
        <v>0</v>
      </c>
      <c r="AE164" s="39">
        <f>+IF(OR(C164="",Q164=""),0,(VLOOKUP(Q164,'EVALUACIÓN DE RIESGO'!$B$5:$G$9,6,FALSE)))</f>
        <v>0</v>
      </c>
      <c r="AF164" s="39">
        <f t="shared" si="16"/>
        <v>0</v>
      </c>
      <c r="AG164" s="39" t="str">
        <f>IF(AF164=0,"",LOOKUP(AF164,'EVALUACIÓN DE RIESGO'!$C$30:$C$34,'EVALUACIÓN DE RIESGO'!$B$30:$B$34))</f>
        <v/>
      </c>
    </row>
    <row r="165" spans="1:33" x14ac:dyDescent="0.25">
      <c r="C165" s="41"/>
      <c r="D165" s="41"/>
      <c r="E165" s="42"/>
      <c r="F165" s="42"/>
      <c r="G165" s="42"/>
      <c r="H165" s="42"/>
      <c r="I165" s="43" t="str">
        <f>+IF(C165="","",IF(Z165=0,"Faltan Datos",IF(Z165="VALORES NO VÁLIDOS","VALORES NO VÁLIDOS",INDEX('[3]EVALUACIÓN DE RIESGO'!$B$5:$B$9,MATCH('ANÁLISIS DE RIESGO'!Z165,'[3]EVALUACIÓN DE RIESGO'!$G$5:$G$9,0),1))))</f>
        <v/>
      </c>
      <c r="J165" s="42"/>
      <c r="K165" s="42"/>
      <c r="L165" s="45" t="str">
        <f t="shared" si="18"/>
        <v/>
      </c>
      <c r="M165" s="47"/>
      <c r="N165" s="47"/>
      <c r="O165" s="42"/>
      <c r="P165" s="42"/>
      <c r="Q165" s="42"/>
      <c r="R165" s="45" t="str">
        <f t="shared" si="14"/>
        <v/>
      </c>
      <c r="V165" s="39" t="str">
        <f>+IF(OR(C165="",E165=""),"",VLOOKUP(E165,'EVALUACIÓN DE RIESGO'!$C$4:$G$9,5,FALSE))</f>
        <v/>
      </c>
      <c r="W165" s="39" t="str">
        <f>+IF(OR(C165="",F165=""),"",INDEX('EVALUACIÓN DE RIESGO'!$G$5:$G$9,MATCH('ANÁLISIS DE RIESGO'!F165,Calidad,0),1))</f>
        <v/>
      </c>
      <c r="X165" s="39" t="str">
        <f>+IF(OR(C165="",G165=""),"",INDEX('EVALUACIÓN DE RIESGO'!$G$5:$G$9,MATCH('ANÁLISIS DE RIESGO'!G165,MedioAmbiente2,0),1))</f>
        <v/>
      </c>
      <c r="Y165" s="39" t="str">
        <f>+IF(OR(C165="",H165=""),"",INDEX('EVALUACIÓN DE RIESGO'!$G$5:$G$9,MATCH('ANÁLISIS DE RIESGO'!H165,Salud,0),1))</f>
        <v/>
      </c>
      <c r="Z165" s="39">
        <f t="shared" si="17"/>
        <v>0</v>
      </c>
      <c r="AA165" s="39">
        <f>+IF(OR(C165="",K165=""),0,VLOOKUP(K165,'EVALUACIÓN DE RIESGO'!$C$22:$D$26,2,FALSE))</f>
        <v>0</v>
      </c>
      <c r="AB165" s="39">
        <f t="shared" si="15"/>
        <v>0</v>
      </c>
      <c r="AC165" s="39" t="str">
        <f>IF(AB165=0,"",LOOKUP(AB165,'EVALUACIÓN DE RIESGO'!$C$30:$C$34,'EVALUACIÓN DE RIESGO'!$B$30:$B$34))</f>
        <v/>
      </c>
      <c r="AD165" s="39">
        <f>+IF(OR(C165="",O165=""),0,VLOOKUP(O165,'EVALUACIÓN DE RIESGO'!$C$22:$D$26,2,FALSE))</f>
        <v>0</v>
      </c>
      <c r="AE165" s="39">
        <f>+IF(OR(C165="",Q165=""),0,(VLOOKUP(Q165,'EVALUACIÓN DE RIESGO'!$B$5:$G$9,6,FALSE)))</f>
        <v>0</v>
      </c>
      <c r="AF165" s="39">
        <f t="shared" si="16"/>
        <v>0</v>
      </c>
      <c r="AG165" s="39" t="str">
        <f>IF(AF165=0,"",LOOKUP(AF165,'EVALUACIÓN DE RIESGO'!$C$30:$C$34,'EVALUACIÓN DE RIESGO'!$B$30:$B$34))</f>
        <v/>
      </c>
    </row>
    <row r="166" spans="1:33" x14ac:dyDescent="0.25">
      <c r="C166" s="41"/>
      <c r="D166" s="41"/>
      <c r="E166" s="42"/>
      <c r="F166" s="42"/>
      <c r="G166" s="42"/>
      <c r="H166" s="42"/>
      <c r="I166" s="43" t="str">
        <f>+IF(C166="","",IF(Z166=0,"Faltan Datos",IF(Z166="VALORES NO VÁLIDOS","VALORES NO VÁLIDOS",INDEX('[3]EVALUACIÓN DE RIESGO'!$B$5:$B$9,MATCH('ANÁLISIS DE RIESGO'!Z166,'[3]EVALUACIÓN DE RIESGO'!$G$5:$G$9,0),1))))</f>
        <v/>
      </c>
      <c r="J166" s="42"/>
      <c r="K166" s="42"/>
      <c r="L166" s="45" t="str">
        <f t="shared" si="18"/>
        <v/>
      </c>
      <c r="M166" s="47"/>
      <c r="N166" s="47"/>
      <c r="O166" s="42"/>
      <c r="P166" s="42"/>
      <c r="Q166" s="42"/>
      <c r="R166" s="45" t="str">
        <f t="shared" si="14"/>
        <v/>
      </c>
      <c r="V166" s="39" t="str">
        <f>+IF(OR(C166="",E166=""),"",VLOOKUP(E166,'EVALUACIÓN DE RIESGO'!$C$4:$G$9,5,FALSE))</f>
        <v/>
      </c>
      <c r="W166" s="39" t="str">
        <f>+IF(OR(C166="",F166=""),"",INDEX('EVALUACIÓN DE RIESGO'!$G$5:$G$9,MATCH('ANÁLISIS DE RIESGO'!F166,Calidad,0),1))</f>
        <v/>
      </c>
      <c r="X166" s="39" t="str">
        <f>+IF(OR(C166="",G166=""),"",INDEX('EVALUACIÓN DE RIESGO'!$G$5:$G$9,MATCH('ANÁLISIS DE RIESGO'!G166,MedioAmbiente2,0),1))</f>
        <v/>
      </c>
      <c r="Y166" s="39" t="str">
        <f>+IF(OR(C166="",H166=""),"",INDEX('EVALUACIÓN DE RIESGO'!$G$5:$G$9,MATCH('ANÁLISIS DE RIESGO'!H166,Salud,0),1))</f>
        <v/>
      </c>
      <c r="Z166" s="39">
        <f t="shared" si="17"/>
        <v>0</v>
      </c>
      <c r="AA166" s="39">
        <f>+IF(OR(C166="",K166=""),0,VLOOKUP(K166,'EVALUACIÓN DE RIESGO'!$C$22:$D$26,2,FALSE))</f>
        <v>0</v>
      </c>
      <c r="AB166" s="39">
        <f t="shared" si="15"/>
        <v>0</v>
      </c>
      <c r="AC166" s="39" t="str">
        <f>IF(AB166=0,"",LOOKUP(AB166,'EVALUACIÓN DE RIESGO'!$C$30:$C$34,'EVALUACIÓN DE RIESGO'!$B$30:$B$34))</f>
        <v/>
      </c>
      <c r="AD166" s="39">
        <f>+IF(OR(C166="",O166=""),0,VLOOKUP(O166,'EVALUACIÓN DE RIESGO'!$C$22:$D$26,2,FALSE))</f>
        <v>0</v>
      </c>
      <c r="AE166" s="39">
        <f>+IF(OR(C166="",Q166=""),0,(VLOOKUP(Q166,'EVALUACIÓN DE RIESGO'!$B$5:$G$9,6,FALSE)))</f>
        <v>0</v>
      </c>
      <c r="AF166" s="39">
        <f t="shared" si="16"/>
        <v>0</v>
      </c>
      <c r="AG166" s="39" t="str">
        <f>IF(AF166=0,"",LOOKUP(AF166,'EVALUACIÓN DE RIESGO'!$C$30:$C$34,'EVALUACIÓN DE RIESGO'!$B$30:$B$34))</f>
        <v/>
      </c>
    </row>
    <row r="167" spans="1:33" x14ac:dyDescent="0.25">
      <c r="C167" s="41"/>
      <c r="D167" s="41"/>
      <c r="E167" s="42"/>
      <c r="F167" s="42"/>
      <c r="G167" s="42"/>
      <c r="H167" s="42"/>
      <c r="I167" s="43" t="str">
        <f>+IF(C167="","",IF(Z167=0,"Faltan Datos",IF(Z167="VALORES NO VÁLIDOS","VALORES NO VÁLIDOS",INDEX('[3]EVALUACIÓN DE RIESGO'!$B$5:$B$9,MATCH('ANÁLISIS DE RIESGO'!Z167,'[3]EVALUACIÓN DE RIESGO'!$G$5:$G$9,0),1))))</f>
        <v/>
      </c>
      <c r="J167" s="42"/>
      <c r="K167" s="42"/>
      <c r="L167" s="45" t="str">
        <f t="shared" si="18"/>
        <v/>
      </c>
      <c r="M167" s="47"/>
      <c r="N167" s="47"/>
      <c r="O167" s="42"/>
      <c r="P167" s="42"/>
      <c r="Q167" s="42"/>
      <c r="R167" s="45" t="str">
        <f t="shared" si="14"/>
        <v/>
      </c>
      <c r="V167" s="39" t="str">
        <f>+IF(OR(C167="",E167=""),"",VLOOKUP(E167,'EVALUACIÓN DE RIESGO'!$C$4:$G$9,5,FALSE))</f>
        <v/>
      </c>
      <c r="W167" s="39" t="str">
        <f>+IF(OR(C167="",F167=""),"",INDEX('EVALUACIÓN DE RIESGO'!$G$5:$G$9,MATCH('ANÁLISIS DE RIESGO'!F167,Calidad,0),1))</f>
        <v/>
      </c>
      <c r="X167" s="39" t="str">
        <f>+IF(OR(C167="",G167=""),"",INDEX('EVALUACIÓN DE RIESGO'!$G$5:$G$9,MATCH('ANÁLISIS DE RIESGO'!G167,MedioAmbiente2,0),1))</f>
        <v/>
      </c>
      <c r="Y167" s="39" t="str">
        <f>+IF(OR(C167="",H167=""),"",INDEX('EVALUACIÓN DE RIESGO'!$G$5:$G$9,MATCH('ANÁLISIS DE RIESGO'!H167,Salud,0),1))</f>
        <v/>
      </c>
      <c r="Z167" s="39">
        <f t="shared" si="17"/>
        <v>0</v>
      </c>
      <c r="AA167" s="39">
        <f>+IF(OR(C167="",K167=""),0,VLOOKUP(K167,'EVALUACIÓN DE RIESGO'!$C$22:$D$26,2,FALSE))</f>
        <v>0</v>
      </c>
      <c r="AB167" s="39">
        <f t="shared" si="15"/>
        <v>0</v>
      </c>
      <c r="AC167" s="39" t="str">
        <f>IF(AB167=0,"",LOOKUP(AB167,'EVALUACIÓN DE RIESGO'!$C$30:$C$34,'EVALUACIÓN DE RIESGO'!$B$30:$B$34))</f>
        <v/>
      </c>
      <c r="AD167" s="39">
        <f>+IF(OR(C167="",O167=""),0,VLOOKUP(O167,'EVALUACIÓN DE RIESGO'!$C$22:$D$26,2,FALSE))</f>
        <v>0</v>
      </c>
      <c r="AE167" s="39">
        <f>+IF(OR(C167="",Q167=""),0,(VLOOKUP(Q167,'EVALUACIÓN DE RIESGO'!$B$5:$G$9,6,FALSE)))</f>
        <v>0</v>
      </c>
      <c r="AF167" s="39">
        <f t="shared" si="16"/>
        <v>0</v>
      </c>
      <c r="AG167" s="39" t="str">
        <f>IF(AF167=0,"",LOOKUP(AF167,'EVALUACIÓN DE RIESGO'!$C$30:$C$34,'EVALUACIÓN DE RIESGO'!$B$30:$B$34))</f>
        <v/>
      </c>
    </row>
    <row r="168" spans="1:33" x14ac:dyDescent="0.25">
      <c r="C168" s="41"/>
      <c r="D168" s="41"/>
      <c r="E168" s="42"/>
      <c r="F168" s="42"/>
      <c r="G168" s="42"/>
      <c r="H168" s="42"/>
      <c r="I168" s="43" t="str">
        <f>+IF(C168="","",IF(Z168=0,"Faltan Datos",IF(Z168="VALORES NO VÁLIDOS","VALORES NO VÁLIDOS",INDEX('[3]EVALUACIÓN DE RIESGO'!$B$5:$B$9,MATCH('ANÁLISIS DE RIESGO'!Z168,'[3]EVALUACIÓN DE RIESGO'!$G$5:$G$9,0),1))))</f>
        <v/>
      </c>
      <c r="J168" s="42"/>
      <c r="K168" s="42"/>
      <c r="L168" s="45" t="str">
        <f t="shared" si="18"/>
        <v/>
      </c>
      <c r="M168" s="47"/>
      <c r="N168" s="47"/>
      <c r="O168" s="42"/>
      <c r="P168" s="42"/>
      <c r="Q168" s="42"/>
      <c r="R168" s="45" t="str">
        <f t="shared" si="14"/>
        <v/>
      </c>
      <c r="V168" s="39" t="str">
        <f>+IF(OR(C168="",E168=""),"",VLOOKUP(E168,'EVALUACIÓN DE RIESGO'!$C$4:$G$9,5,FALSE))</f>
        <v/>
      </c>
      <c r="W168" s="39" t="str">
        <f>+IF(OR(C168="",F168=""),"",INDEX('EVALUACIÓN DE RIESGO'!$G$5:$G$9,MATCH('ANÁLISIS DE RIESGO'!F168,Calidad,0),1))</f>
        <v/>
      </c>
      <c r="X168" s="39" t="str">
        <f>+IF(OR(C168="",G168=""),"",INDEX('EVALUACIÓN DE RIESGO'!$G$5:$G$9,MATCH('ANÁLISIS DE RIESGO'!G168,MedioAmbiente2,0),1))</f>
        <v/>
      </c>
      <c r="Y168" s="39" t="str">
        <f>+IF(OR(C168="",H168=""),"",INDEX('EVALUACIÓN DE RIESGO'!$G$5:$G$9,MATCH('ANÁLISIS DE RIESGO'!H168,Salud,0),1))</f>
        <v/>
      </c>
      <c r="Z168" s="39">
        <f t="shared" si="17"/>
        <v>0</v>
      </c>
      <c r="AA168" s="39">
        <f>+IF(OR(C168="",K168=""),0,VLOOKUP(K168,'EVALUACIÓN DE RIESGO'!$C$22:$D$26,2,FALSE))</f>
        <v>0</v>
      </c>
      <c r="AB168" s="39">
        <f t="shared" si="15"/>
        <v>0</v>
      </c>
      <c r="AC168" s="39" t="str">
        <f>IF(AB168=0,"",LOOKUP(AB168,'EVALUACIÓN DE RIESGO'!$C$30:$C$34,'EVALUACIÓN DE RIESGO'!$B$30:$B$34))</f>
        <v/>
      </c>
      <c r="AD168" s="39">
        <f>+IF(OR(C168="",O168=""),0,VLOOKUP(O168,'EVALUACIÓN DE RIESGO'!$C$22:$D$26,2,FALSE))</f>
        <v>0</v>
      </c>
      <c r="AE168" s="39">
        <f>+IF(OR(C168="",Q168=""),0,(VLOOKUP(Q168,'EVALUACIÓN DE RIESGO'!$B$5:$G$9,6,FALSE)))</f>
        <v>0</v>
      </c>
      <c r="AF168" s="39">
        <f t="shared" si="16"/>
        <v>0</v>
      </c>
      <c r="AG168" s="39" t="str">
        <f>IF(AF168=0,"",LOOKUP(AF168,'EVALUACIÓN DE RIESGO'!$C$30:$C$34,'EVALUACIÓN DE RIESGO'!$B$30:$B$34))</f>
        <v/>
      </c>
    </row>
    <row r="169" spans="1:33" x14ac:dyDescent="0.25">
      <c r="C169" s="41"/>
      <c r="D169" s="41"/>
      <c r="E169" s="42"/>
      <c r="F169" s="42"/>
      <c r="G169" s="42"/>
      <c r="H169" s="42"/>
      <c r="I169" s="43" t="str">
        <f>+IF(C169="","",IF(Z169=0,"Faltan Datos",IF(Z169="VALORES NO VÁLIDOS","VALORES NO VÁLIDOS",INDEX('[3]EVALUACIÓN DE RIESGO'!$B$5:$B$9,MATCH('ANÁLISIS DE RIESGO'!Z169,'[3]EVALUACIÓN DE RIESGO'!$G$5:$G$9,0),1))))</f>
        <v/>
      </c>
      <c r="J169" s="42"/>
      <c r="K169" s="42"/>
      <c r="L169" s="45" t="str">
        <f t="shared" si="18"/>
        <v/>
      </c>
      <c r="M169" s="47"/>
      <c r="N169" s="47"/>
      <c r="O169" s="42"/>
      <c r="P169" s="42"/>
      <c r="Q169" s="42"/>
      <c r="R169" s="45" t="str">
        <f t="shared" si="14"/>
        <v/>
      </c>
      <c r="V169" s="39" t="str">
        <f>+IF(OR(C169="",E169=""),"",VLOOKUP(E169,'EVALUACIÓN DE RIESGO'!$C$4:$G$9,5,FALSE))</f>
        <v/>
      </c>
      <c r="W169" s="39" t="str">
        <f>+IF(OR(C169="",F169=""),"",INDEX('EVALUACIÓN DE RIESGO'!$G$5:$G$9,MATCH('ANÁLISIS DE RIESGO'!F169,Calidad,0),1))</f>
        <v/>
      </c>
      <c r="X169" s="39" t="str">
        <f>+IF(OR(C169="",G169=""),"",INDEX('EVALUACIÓN DE RIESGO'!$G$5:$G$9,MATCH('ANÁLISIS DE RIESGO'!G169,MedioAmbiente2,0),1))</f>
        <v/>
      </c>
      <c r="Y169" s="39" t="str">
        <f>+IF(OR(C169="",H169=""),"",INDEX('EVALUACIÓN DE RIESGO'!$G$5:$G$9,MATCH('ANÁLISIS DE RIESGO'!H169,Salud,0),1))</f>
        <v/>
      </c>
      <c r="Z169" s="39">
        <f t="shared" si="17"/>
        <v>0</v>
      </c>
      <c r="AA169" s="39">
        <f>+IF(OR(C169="",K169=""),0,VLOOKUP(K169,'EVALUACIÓN DE RIESGO'!$C$22:$D$26,2,FALSE))</f>
        <v>0</v>
      </c>
      <c r="AB169" s="39">
        <f t="shared" si="15"/>
        <v>0</v>
      </c>
      <c r="AC169" s="39" t="str">
        <f>IF(AB169=0,"",LOOKUP(AB169,'EVALUACIÓN DE RIESGO'!$C$30:$C$34,'EVALUACIÓN DE RIESGO'!$B$30:$B$34))</f>
        <v/>
      </c>
      <c r="AD169" s="39">
        <f>+IF(OR(C169="",O169=""),0,VLOOKUP(O169,'EVALUACIÓN DE RIESGO'!$C$22:$D$26,2,FALSE))</f>
        <v>0</v>
      </c>
      <c r="AE169" s="39">
        <f>+IF(OR(C169="",Q169=""),0,(VLOOKUP(Q169,'EVALUACIÓN DE RIESGO'!$B$5:$G$9,6,FALSE)))</f>
        <v>0</v>
      </c>
      <c r="AF169" s="39">
        <f t="shared" si="16"/>
        <v>0</v>
      </c>
      <c r="AG169" s="39" t="str">
        <f>IF(AF169=0,"",LOOKUP(AF169,'EVALUACIÓN DE RIESGO'!$C$30:$C$34,'EVALUACIÓN DE RIESGO'!$B$30:$B$34))</f>
        <v/>
      </c>
    </row>
    <row r="170" spans="1:33" x14ac:dyDescent="0.25">
      <c r="C170" s="41"/>
      <c r="D170" s="41"/>
      <c r="E170" s="42"/>
      <c r="F170" s="42"/>
      <c r="G170" s="42"/>
      <c r="H170" s="42"/>
      <c r="I170" s="43" t="str">
        <f>+IF(C170="","",IF(Z170=0,"Faltan Datos",IF(Z170="VALORES NO VÁLIDOS","VALORES NO VÁLIDOS",INDEX('[3]EVALUACIÓN DE RIESGO'!$B$5:$B$9,MATCH('ANÁLISIS DE RIESGO'!Z170,'[3]EVALUACIÓN DE RIESGO'!$G$5:$G$9,0),1))))</f>
        <v/>
      </c>
      <c r="J170" s="42"/>
      <c r="K170" s="42"/>
      <c r="L170" s="45" t="str">
        <f t="shared" si="18"/>
        <v/>
      </c>
      <c r="M170" s="47"/>
      <c r="N170" s="47"/>
      <c r="O170" s="42"/>
      <c r="P170" s="42"/>
      <c r="Q170" s="42"/>
      <c r="R170" s="45" t="str">
        <f t="shared" si="14"/>
        <v/>
      </c>
      <c r="V170" s="39" t="str">
        <f>+IF(OR(C170="",E170=""),"",VLOOKUP(E170,'EVALUACIÓN DE RIESGO'!$C$4:$G$9,5,FALSE))</f>
        <v/>
      </c>
      <c r="W170" s="39" t="str">
        <f>+IF(OR(C170="",F170=""),"",INDEX('EVALUACIÓN DE RIESGO'!$G$5:$G$9,MATCH('ANÁLISIS DE RIESGO'!F170,Calidad,0),1))</f>
        <v/>
      </c>
      <c r="X170" s="39" t="str">
        <f>+IF(OR(C170="",G170=""),"",INDEX('EVALUACIÓN DE RIESGO'!$G$5:$G$9,MATCH('ANÁLISIS DE RIESGO'!G170,MedioAmbiente2,0),1))</f>
        <v/>
      </c>
      <c r="Y170" s="39" t="str">
        <f>+IF(OR(C170="",H170=""),"",INDEX('EVALUACIÓN DE RIESGO'!$G$5:$G$9,MATCH('ANÁLISIS DE RIESGO'!H170,Salud,0),1))</f>
        <v/>
      </c>
      <c r="Z170" s="39">
        <f t="shared" si="17"/>
        <v>0</v>
      </c>
      <c r="AA170" s="39">
        <f>+IF(OR(C170="",K170=""),0,VLOOKUP(K170,'EVALUACIÓN DE RIESGO'!$C$22:$D$26,2,FALSE))</f>
        <v>0</v>
      </c>
      <c r="AB170" s="39">
        <f t="shared" si="15"/>
        <v>0</v>
      </c>
      <c r="AC170" s="39" t="str">
        <f>IF(AB170=0,"",LOOKUP(AB170,'EVALUACIÓN DE RIESGO'!$C$30:$C$34,'EVALUACIÓN DE RIESGO'!$B$30:$B$34))</f>
        <v/>
      </c>
      <c r="AD170" s="39">
        <f>+IF(OR(C170="",O170=""),0,VLOOKUP(O170,'EVALUACIÓN DE RIESGO'!$C$22:$D$26,2,FALSE))</f>
        <v>0</v>
      </c>
      <c r="AE170" s="39">
        <f>+IF(OR(C170="",Q170=""),0,(VLOOKUP(Q170,'EVALUACIÓN DE RIESGO'!$B$5:$G$9,6,FALSE)))</f>
        <v>0</v>
      </c>
      <c r="AF170" s="39">
        <f t="shared" si="16"/>
        <v>0</v>
      </c>
      <c r="AG170" s="39" t="str">
        <f>IF(AF170=0,"",LOOKUP(AF170,'EVALUACIÓN DE RIESGO'!$C$30:$C$34,'EVALUACIÓN DE RIESGO'!$B$30:$B$34))</f>
        <v/>
      </c>
    </row>
    <row r="171" spans="1:33" x14ac:dyDescent="0.25">
      <c r="C171" s="41"/>
      <c r="D171" s="41"/>
      <c r="E171" s="42"/>
      <c r="F171" s="42"/>
      <c r="G171" s="42"/>
      <c r="H171" s="42"/>
      <c r="I171" s="43" t="str">
        <f>+IF(C171="","",IF(Z171=0,"Faltan Datos",IF(Z171="VALORES NO VÁLIDOS","VALORES NO VÁLIDOS",INDEX('[3]EVALUACIÓN DE RIESGO'!$B$5:$B$9,MATCH('ANÁLISIS DE RIESGO'!Z171,'[3]EVALUACIÓN DE RIESGO'!$G$5:$G$9,0),1))))</f>
        <v/>
      </c>
      <c r="J171" s="42"/>
      <c r="K171" s="42"/>
      <c r="L171" s="45" t="str">
        <f t="shared" si="18"/>
        <v/>
      </c>
      <c r="M171" s="47"/>
      <c r="N171" s="47"/>
      <c r="O171" s="42"/>
      <c r="P171" s="42"/>
      <c r="Q171" s="42"/>
      <c r="R171" s="45" t="str">
        <f t="shared" si="14"/>
        <v/>
      </c>
      <c r="V171" s="39" t="str">
        <f>+IF(OR(C171="",E171=""),"",VLOOKUP(E171,'EVALUACIÓN DE RIESGO'!$C$4:$G$9,5,FALSE))</f>
        <v/>
      </c>
      <c r="W171" s="39" t="str">
        <f>+IF(OR(C171="",F171=""),"",INDEX('EVALUACIÓN DE RIESGO'!$G$5:$G$9,MATCH('ANÁLISIS DE RIESGO'!F171,Calidad,0),1))</f>
        <v/>
      </c>
      <c r="X171" s="39" t="str">
        <f>+IF(OR(C171="",G171=""),"",INDEX('EVALUACIÓN DE RIESGO'!$G$5:$G$9,MATCH('ANÁLISIS DE RIESGO'!G171,MedioAmbiente2,0),1))</f>
        <v/>
      </c>
      <c r="Y171" s="39" t="str">
        <f>+IF(OR(C171="",H171=""),"",INDEX('EVALUACIÓN DE RIESGO'!$G$5:$G$9,MATCH('ANÁLISIS DE RIESGO'!H171,Salud,0),1))</f>
        <v/>
      </c>
      <c r="Z171" s="39">
        <f t="shared" si="17"/>
        <v>0</v>
      </c>
      <c r="AA171" s="39">
        <f>+IF(OR(C171="",K171=""),0,VLOOKUP(K171,'EVALUACIÓN DE RIESGO'!$C$22:$D$26,2,FALSE))</f>
        <v>0</v>
      </c>
      <c r="AB171" s="39">
        <f t="shared" si="15"/>
        <v>0</v>
      </c>
      <c r="AC171" s="39" t="str">
        <f>IF(AB171=0,"",LOOKUP(AB171,'EVALUACIÓN DE RIESGO'!$C$30:$C$34,'EVALUACIÓN DE RIESGO'!$B$30:$B$34))</f>
        <v/>
      </c>
      <c r="AD171" s="39">
        <f>+IF(OR(C171="",O171=""),0,VLOOKUP(O171,'EVALUACIÓN DE RIESGO'!$C$22:$D$26,2,FALSE))</f>
        <v>0</v>
      </c>
      <c r="AE171" s="39">
        <f>+IF(OR(C171="",Q171=""),0,(VLOOKUP(Q171,'EVALUACIÓN DE RIESGO'!$B$5:$G$9,6,FALSE)))</f>
        <v>0</v>
      </c>
      <c r="AF171" s="39">
        <f t="shared" si="16"/>
        <v>0</v>
      </c>
      <c r="AG171" s="39" t="str">
        <f>IF(AF171=0,"",LOOKUP(AF171,'EVALUACIÓN DE RIESGO'!$C$30:$C$34,'EVALUACIÓN DE RIESGO'!$B$30:$B$34))</f>
        <v/>
      </c>
    </row>
    <row r="172" spans="1:33" x14ac:dyDescent="0.25">
      <c r="A172" s="40" t="str">
        <f>+IF(C172="","",A171+1)</f>
        <v/>
      </c>
      <c r="C172" s="41"/>
      <c r="D172" s="41"/>
      <c r="E172" s="42"/>
      <c r="F172" s="42"/>
      <c r="G172" s="42"/>
      <c r="H172" s="42"/>
      <c r="I172" s="43" t="str">
        <f>+IF(C172="","",IF(Z172=0,"Faltan Datos",IF(Z172="VALORES NO VÁLIDOS","VALORES NO VÁLIDOS",INDEX('[3]EVALUACIÓN DE RIESGO'!$B$5:$B$9,MATCH('ANÁLISIS DE RIESGO'!Z172,'[3]EVALUACIÓN DE RIESGO'!$G$5:$G$9,0),1))))</f>
        <v/>
      </c>
      <c r="J172" s="42"/>
      <c r="K172" s="42"/>
      <c r="L172" s="45" t="str">
        <f t="shared" si="18"/>
        <v/>
      </c>
      <c r="M172" s="47"/>
      <c r="N172" s="47"/>
      <c r="O172" s="42"/>
      <c r="P172" s="42"/>
      <c r="Q172" s="42"/>
      <c r="R172" s="45" t="str">
        <f t="shared" si="14"/>
        <v/>
      </c>
      <c r="V172" s="39" t="str">
        <f>+IF(OR(C172="",E172=""),"",VLOOKUP(E172,'EVALUACIÓN DE RIESGO'!$C$4:$G$9,5,FALSE))</f>
        <v/>
      </c>
      <c r="W172" s="39" t="str">
        <f>+IF(OR(C172="",F172=""),"",INDEX('EVALUACIÓN DE RIESGO'!$G$5:$G$9,MATCH('ANÁLISIS DE RIESGO'!F172,Calidad,0),1))</f>
        <v/>
      </c>
      <c r="X172" s="39" t="str">
        <f>+IF(OR(C172="",G172=""),"",INDEX('EVALUACIÓN DE RIESGO'!$G$5:$G$9,MATCH('ANÁLISIS DE RIESGO'!G172,MedioAmbiente2,0),1))</f>
        <v/>
      </c>
      <c r="Y172" s="39" t="str">
        <f>+IF(OR(C172="",H172=""),"",INDEX('EVALUACIÓN DE RIESGO'!$G$5:$G$9,MATCH('ANÁLISIS DE RIESGO'!H172,Salud,0),1))</f>
        <v/>
      </c>
      <c r="Z172" s="39">
        <f t="shared" si="17"/>
        <v>0</v>
      </c>
      <c r="AA172" s="39">
        <f>+IF(OR(C172="",K172=""),0,VLOOKUP(K172,'EVALUACIÓN DE RIESGO'!$C$22:$D$26,2,FALSE))</f>
        <v>0</v>
      </c>
      <c r="AB172" s="39">
        <f t="shared" si="15"/>
        <v>0</v>
      </c>
      <c r="AC172" s="39" t="str">
        <f>IF(AB172=0,"",LOOKUP(AB172,'EVALUACIÓN DE RIESGO'!$C$30:$C$34,'EVALUACIÓN DE RIESGO'!$B$30:$B$34))</f>
        <v/>
      </c>
      <c r="AD172" s="39">
        <f>+IF(OR(C172="",O172=""),0,VLOOKUP(O172,'EVALUACIÓN DE RIESGO'!$C$22:$D$26,2,FALSE))</f>
        <v>0</v>
      </c>
      <c r="AE172" s="39">
        <f>+IF(OR(C172="",Q172=""),0,(VLOOKUP(Q172,'EVALUACIÓN DE RIESGO'!$B$5:$G$9,6,FALSE)))</f>
        <v>0</v>
      </c>
      <c r="AF172" s="39">
        <f t="shared" si="16"/>
        <v>0</v>
      </c>
      <c r="AG172" s="39" t="str">
        <f>IF(AF172=0,"",LOOKUP(AF172,'EVALUACIÓN DE RIESGO'!$C$30:$C$34,'EVALUACIÓN DE RIESGO'!$B$30:$B$34))</f>
        <v/>
      </c>
    </row>
    <row r="173" spans="1:33" x14ac:dyDescent="0.25">
      <c r="A173" s="40" t="str">
        <f t="shared" ref="A173:A236" si="19">+IF(C173="","",A172+1)</f>
        <v/>
      </c>
      <c r="C173" s="41"/>
      <c r="D173" s="41"/>
      <c r="E173" s="42"/>
      <c r="F173" s="42"/>
      <c r="G173" s="42"/>
      <c r="H173" s="42"/>
      <c r="I173" s="43" t="str">
        <f>+IF(C173="","",IF(Z173=0,"Faltan Datos",IF(Z173="VALORES NO VÁLIDOS","VALORES NO VÁLIDOS",INDEX('[3]EVALUACIÓN DE RIESGO'!$B$5:$B$9,MATCH('ANÁLISIS DE RIESGO'!Z173,'[3]EVALUACIÓN DE RIESGO'!$G$5:$G$9,0),1))))</f>
        <v/>
      </c>
      <c r="J173" s="42"/>
      <c r="K173" s="42"/>
      <c r="L173" s="45" t="str">
        <f t="shared" si="18"/>
        <v/>
      </c>
      <c r="M173" s="47"/>
      <c r="N173" s="47"/>
      <c r="O173" s="42"/>
      <c r="P173" s="42"/>
      <c r="Q173" s="42"/>
      <c r="R173" s="45" t="str">
        <f t="shared" si="14"/>
        <v/>
      </c>
      <c r="V173" s="39" t="str">
        <f>+IF(OR(C173="",E173=""),"",VLOOKUP(E173,'EVALUACIÓN DE RIESGO'!$C$4:$G$9,5,FALSE))</f>
        <v/>
      </c>
      <c r="W173" s="39" t="str">
        <f>+IF(OR(C173="",F173=""),"",INDEX('EVALUACIÓN DE RIESGO'!$G$5:$G$9,MATCH('ANÁLISIS DE RIESGO'!F173,Calidad,0),1))</f>
        <v/>
      </c>
      <c r="X173" s="39" t="str">
        <f>+IF(OR(C173="",G173=""),"",INDEX('EVALUACIÓN DE RIESGO'!$G$5:$G$9,MATCH('ANÁLISIS DE RIESGO'!G173,MedioAmbiente2,0),1))</f>
        <v/>
      </c>
      <c r="Y173" s="39" t="str">
        <f>+IF(OR(C173="",H173=""),"",INDEX('EVALUACIÓN DE RIESGO'!$G$5:$G$9,MATCH('ANÁLISIS DE RIESGO'!H173,Salud,0),1))</f>
        <v/>
      </c>
      <c r="Z173" s="39">
        <f t="shared" si="17"/>
        <v>0</v>
      </c>
      <c r="AA173" s="39">
        <f>+IF(OR(C173="",K173=""),0,VLOOKUP(K173,'EVALUACIÓN DE RIESGO'!$C$22:$D$26,2,FALSE))</f>
        <v>0</v>
      </c>
      <c r="AB173" s="39">
        <f t="shared" si="15"/>
        <v>0</v>
      </c>
      <c r="AC173" s="39" t="str">
        <f>IF(AB173=0,"",LOOKUP(AB173,'EVALUACIÓN DE RIESGO'!$C$30:$C$34,'EVALUACIÓN DE RIESGO'!$B$30:$B$34))</f>
        <v/>
      </c>
      <c r="AD173" s="39">
        <f>+IF(OR(C173="",O173=""),0,VLOOKUP(O173,'EVALUACIÓN DE RIESGO'!$C$22:$D$26,2,FALSE))</f>
        <v>0</v>
      </c>
      <c r="AE173" s="39">
        <f>+IF(OR(C173="",Q173=""),0,(VLOOKUP(Q173,'EVALUACIÓN DE RIESGO'!$B$5:$G$9,6,FALSE)))</f>
        <v>0</v>
      </c>
      <c r="AF173" s="39">
        <f t="shared" si="16"/>
        <v>0</v>
      </c>
      <c r="AG173" s="39" t="str">
        <f>IF(AF173=0,"",LOOKUP(AF173,'EVALUACIÓN DE RIESGO'!$C$30:$C$34,'EVALUACIÓN DE RIESGO'!$B$30:$B$34))</f>
        <v/>
      </c>
    </row>
    <row r="174" spans="1:33" x14ac:dyDescent="0.25">
      <c r="A174" s="40" t="str">
        <f t="shared" si="19"/>
        <v/>
      </c>
      <c r="C174" s="41"/>
      <c r="D174" s="41"/>
      <c r="E174" s="42"/>
      <c r="F174" s="42"/>
      <c r="G174" s="42"/>
      <c r="H174" s="42"/>
      <c r="I174" s="43" t="str">
        <f>+IF(C174="","",IF(Z174=0,"Faltan Datos",IF(Z174="VALORES NO VÁLIDOS","VALORES NO VÁLIDOS",INDEX('[3]EVALUACIÓN DE RIESGO'!$B$5:$B$9,MATCH('ANÁLISIS DE RIESGO'!Z174,'[3]EVALUACIÓN DE RIESGO'!$G$5:$G$9,0),1))))</f>
        <v/>
      </c>
      <c r="J174" s="42"/>
      <c r="K174" s="42"/>
      <c r="L174" s="45" t="str">
        <f t="shared" si="18"/>
        <v/>
      </c>
      <c r="M174" s="47"/>
      <c r="N174" s="47"/>
      <c r="O174" s="42"/>
      <c r="P174" s="42"/>
      <c r="Q174" s="42"/>
      <c r="R174" s="45" t="str">
        <f t="shared" si="14"/>
        <v/>
      </c>
      <c r="V174" s="39" t="str">
        <f>+IF(OR(C174="",E174=""),"",VLOOKUP(E174,'EVALUACIÓN DE RIESGO'!$C$4:$G$9,5,FALSE))</f>
        <v/>
      </c>
      <c r="W174" s="39" t="str">
        <f>+IF(OR(C174="",F174=""),"",INDEX('EVALUACIÓN DE RIESGO'!$G$5:$G$9,MATCH('ANÁLISIS DE RIESGO'!F174,Calidad,0),1))</f>
        <v/>
      </c>
      <c r="X174" s="39" t="str">
        <f>+IF(OR(C174="",G174=""),"",INDEX('EVALUACIÓN DE RIESGO'!$G$5:$G$9,MATCH('ANÁLISIS DE RIESGO'!G174,MedioAmbiente2,0),1))</f>
        <v/>
      </c>
      <c r="Y174" s="39" t="str">
        <f>+IF(OR(C174="",H174=""),"",INDEX('EVALUACIÓN DE RIESGO'!$G$5:$G$9,MATCH('ANÁLISIS DE RIESGO'!H174,Salud,0),1))</f>
        <v/>
      </c>
      <c r="Z174" s="39">
        <f t="shared" si="17"/>
        <v>0</v>
      </c>
      <c r="AA174" s="39">
        <f>+IF(OR(C174="",K174=""),0,VLOOKUP(K174,'EVALUACIÓN DE RIESGO'!$C$22:$D$26,2,FALSE))</f>
        <v>0</v>
      </c>
      <c r="AB174" s="39">
        <f t="shared" si="15"/>
        <v>0</v>
      </c>
      <c r="AC174" s="39" t="str">
        <f>IF(AB174=0,"",LOOKUP(AB174,'EVALUACIÓN DE RIESGO'!$C$30:$C$34,'EVALUACIÓN DE RIESGO'!$B$30:$B$34))</f>
        <v/>
      </c>
      <c r="AD174" s="39">
        <f>+IF(OR(C174="",O174=""),0,VLOOKUP(O174,'EVALUACIÓN DE RIESGO'!$C$22:$D$26,2,FALSE))</f>
        <v>0</v>
      </c>
      <c r="AE174" s="39">
        <f>+IF(OR(C174="",Q174=""),0,(VLOOKUP(Q174,'EVALUACIÓN DE RIESGO'!$B$5:$G$9,6,FALSE)))</f>
        <v>0</v>
      </c>
      <c r="AF174" s="39">
        <f t="shared" si="16"/>
        <v>0</v>
      </c>
      <c r="AG174" s="39" t="str">
        <f>IF(AF174=0,"",LOOKUP(AF174,'EVALUACIÓN DE RIESGO'!$C$30:$C$34,'EVALUACIÓN DE RIESGO'!$B$30:$B$34))</f>
        <v/>
      </c>
    </row>
    <row r="175" spans="1:33" x14ac:dyDescent="0.25">
      <c r="A175" s="40" t="str">
        <f t="shared" si="19"/>
        <v/>
      </c>
      <c r="C175" s="41"/>
      <c r="D175" s="41"/>
      <c r="E175" s="42"/>
      <c r="F175" s="42"/>
      <c r="G175" s="42"/>
      <c r="H175" s="42"/>
      <c r="I175" s="43" t="str">
        <f>+IF(C175="","",IF(Z175=0,"Faltan Datos",IF(Z175="VALORES NO VÁLIDOS","VALORES NO VÁLIDOS",INDEX('[3]EVALUACIÓN DE RIESGO'!$B$5:$B$9,MATCH('ANÁLISIS DE RIESGO'!Z175,'[3]EVALUACIÓN DE RIESGO'!$G$5:$G$9,0),1))))</f>
        <v/>
      </c>
      <c r="J175" s="42"/>
      <c r="K175" s="42"/>
      <c r="L175" s="45" t="str">
        <f t="shared" si="18"/>
        <v/>
      </c>
      <c r="M175" s="47"/>
      <c r="N175" s="47"/>
      <c r="O175" s="42"/>
      <c r="P175" s="42"/>
      <c r="Q175" s="42"/>
      <c r="R175" s="45" t="str">
        <f t="shared" si="14"/>
        <v/>
      </c>
      <c r="V175" s="39" t="str">
        <f>+IF(OR(C175="",E175=""),"",VLOOKUP(E175,'EVALUACIÓN DE RIESGO'!$C$4:$G$9,5,FALSE))</f>
        <v/>
      </c>
      <c r="W175" s="39" t="str">
        <f>+IF(OR(C175="",F175=""),"",INDEX('EVALUACIÓN DE RIESGO'!$G$5:$G$9,MATCH('ANÁLISIS DE RIESGO'!F175,Calidad,0),1))</f>
        <v/>
      </c>
      <c r="X175" s="39" t="str">
        <f>+IF(OR(C175="",G175=""),"",INDEX('EVALUACIÓN DE RIESGO'!$G$5:$G$9,MATCH('ANÁLISIS DE RIESGO'!G175,MedioAmbiente2,0),1))</f>
        <v/>
      </c>
      <c r="Y175" s="39" t="str">
        <f>+IF(OR(C175="",H175=""),"",INDEX('EVALUACIÓN DE RIESGO'!$G$5:$G$9,MATCH('ANÁLISIS DE RIESGO'!H175,Salud,0),1))</f>
        <v/>
      </c>
      <c r="Z175" s="39">
        <f t="shared" si="17"/>
        <v>0</v>
      </c>
      <c r="AA175" s="39">
        <f>+IF(OR(C175="",K175=""),0,VLOOKUP(K175,'EVALUACIÓN DE RIESGO'!$C$22:$D$26,2,FALSE))</f>
        <v>0</v>
      </c>
      <c r="AB175" s="39">
        <f t="shared" si="15"/>
        <v>0</v>
      </c>
      <c r="AC175" s="39" t="str">
        <f>IF(AB175=0,"",LOOKUP(AB175,'EVALUACIÓN DE RIESGO'!$C$30:$C$34,'EVALUACIÓN DE RIESGO'!$B$30:$B$34))</f>
        <v/>
      </c>
      <c r="AD175" s="39">
        <f>+IF(OR(C175="",O175=""),0,VLOOKUP(O175,'EVALUACIÓN DE RIESGO'!$C$22:$D$26,2,FALSE))</f>
        <v>0</v>
      </c>
      <c r="AE175" s="39">
        <f>+IF(OR(C175="",Q175=""),0,(VLOOKUP(Q175,'EVALUACIÓN DE RIESGO'!$B$5:$G$9,6,FALSE)))</f>
        <v>0</v>
      </c>
      <c r="AF175" s="39">
        <f t="shared" si="16"/>
        <v>0</v>
      </c>
      <c r="AG175" s="39" t="str">
        <f>IF(AF175=0,"",LOOKUP(AF175,'EVALUACIÓN DE RIESGO'!$C$30:$C$34,'EVALUACIÓN DE RIESGO'!$B$30:$B$34))</f>
        <v/>
      </c>
    </row>
    <row r="176" spans="1:33" x14ac:dyDescent="0.25">
      <c r="A176" s="40" t="str">
        <f t="shared" si="19"/>
        <v/>
      </c>
      <c r="C176" s="41"/>
      <c r="D176" s="41"/>
      <c r="E176" s="42"/>
      <c r="F176" s="42"/>
      <c r="G176" s="42"/>
      <c r="H176" s="42"/>
      <c r="I176" s="43" t="str">
        <f>+IF(C176="","",IF(Z176=0,"Faltan Datos",IF(Z176="VALORES NO VÁLIDOS","VALORES NO VÁLIDOS",INDEX('[3]EVALUACIÓN DE RIESGO'!$B$5:$B$9,MATCH('ANÁLISIS DE RIESGO'!Z176,'[3]EVALUACIÓN DE RIESGO'!$G$5:$G$9,0),1))))</f>
        <v/>
      </c>
      <c r="J176" s="42"/>
      <c r="K176" s="42"/>
      <c r="L176" s="45" t="str">
        <f t="shared" si="18"/>
        <v/>
      </c>
      <c r="M176" s="47"/>
      <c r="N176" s="47"/>
      <c r="O176" s="42"/>
      <c r="P176" s="42"/>
      <c r="Q176" s="42"/>
      <c r="R176" s="45" t="str">
        <f t="shared" si="14"/>
        <v/>
      </c>
      <c r="V176" s="39" t="str">
        <f>+IF(OR(C176="",E176=""),"",VLOOKUP(E176,'EVALUACIÓN DE RIESGO'!$C$4:$G$9,5,FALSE))</f>
        <v/>
      </c>
      <c r="W176" s="39" t="str">
        <f>+IF(OR(C176="",F176=""),"",INDEX('EVALUACIÓN DE RIESGO'!$G$5:$G$9,MATCH('ANÁLISIS DE RIESGO'!F176,Calidad,0),1))</f>
        <v/>
      </c>
      <c r="X176" s="39" t="str">
        <f>+IF(OR(C176="",G176=""),"",INDEX('EVALUACIÓN DE RIESGO'!$G$5:$G$9,MATCH('ANÁLISIS DE RIESGO'!G176,MedioAmbiente2,0),1))</f>
        <v/>
      </c>
      <c r="Y176" s="39" t="str">
        <f>+IF(OR(C176="",H176=""),"",INDEX('EVALUACIÓN DE RIESGO'!$G$5:$G$9,MATCH('ANÁLISIS DE RIESGO'!H176,Salud,0),1))</f>
        <v/>
      </c>
      <c r="Z176" s="39">
        <f t="shared" si="17"/>
        <v>0</v>
      </c>
      <c r="AA176" s="39">
        <f>+IF(OR(C176="",K176=""),0,VLOOKUP(K176,'EVALUACIÓN DE RIESGO'!$C$22:$D$26,2,FALSE))</f>
        <v>0</v>
      </c>
      <c r="AB176" s="39">
        <f t="shared" si="15"/>
        <v>0</v>
      </c>
      <c r="AC176" s="39" t="str">
        <f>IF(AB176=0,"",LOOKUP(AB176,'EVALUACIÓN DE RIESGO'!$C$30:$C$34,'EVALUACIÓN DE RIESGO'!$B$30:$B$34))</f>
        <v/>
      </c>
      <c r="AD176" s="39">
        <f>+IF(OR(C176="",O176=""),0,VLOOKUP(O176,'EVALUACIÓN DE RIESGO'!$C$22:$D$26,2,FALSE))</f>
        <v>0</v>
      </c>
      <c r="AE176" s="39">
        <f>+IF(OR(C176="",Q176=""),0,(VLOOKUP(Q176,'EVALUACIÓN DE RIESGO'!$B$5:$G$9,6,FALSE)))</f>
        <v>0</v>
      </c>
      <c r="AF176" s="39">
        <f t="shared" si="16"/>
        <v>0</v>
      </c>
      <c r="AG176" s="39" t="str">
        <f>IF(AF176=0,"",LOOKUP(AF176,'EVALUACIÓN DE RIESGO'!$C$30:$C$34,'EVALUACIÓN DE RIESGO'!$B$30:$B$34))</f>
        <v/>
      </c>
    </row>
    <row r="177" spans="1:33" x14ac:dyDescent="0.25">
      <c r="A177" s="40" t="str">
        <f t="shared" si="19"/>
        <v/>
      </c>
      <c r="C177" s="41"/>
      <c r="D177" s="41"/>
      <c r="E177" s="42"/>
      <c r="F177" s="42"/>
      <c r="G177" s="42"/>
      <c r="H177" s="42"/>
      <c r="I177" s="43" t="str">
        <f>+IF(C177="","",IF(Z177=0,"Faltan Datos",IF(Z177="VALORES NO VÁLIDOS","VALORES NO VÁLIDOS",INDEX('[3]EVALUACIÓN DE RIESGO'!$B$5:$B$9,MATCH('ANÁLISIS DE RIESGO'!Z177,'[3]EVALUACIÓN DE RIESGO'!$G$5:$G$9,0),1))))</f>
        <v/>
      </c>
      <c r="J177" s="42"/>
      <c r="K177" s="42"/>
      <c r="L177" s="45" t="str">
        <f t="shared" si="18"/>
        <v/>
      </c>
      <c r="M177" s="47"/>
      <c r="N177" s="47"/>
      <c r="O177" s="42"/>
      <c r="P177" s="42"/>
      <c r="Q177" s="42"/>
      <c r="R177" s="45" t="str">
        <f t="shared" si="14"/>
        <v/>
      </c>
      <c r="V177" s="39" t="str">
        <f>+IF(OR(C177="",E177=""),"",VLOOKUP(E177,'EVALUACIÓN DE RIESGO'!$C$4:$G$9,5,FALSE))</f>
        <v/>
      </c>
      <c r="W177" s="39" t="str">
        <f>+IF(OR(C177="",F177=""),"",INDEX('EVALUACIÓN DE RIESGO'!$G$5:$G$9,MATCH('ANÁLISIS DE RIESGO'!F177,Calidad,0),1))</f>
        <v/>
      </c>
      <c r="X177" s="39" t="str">
        <f>+IF(OR(C177="",G177=""),"",INDEX('EVALUACIÓN DE RIESGO'!$G$5:$G$9,MATCH('ANÁLISIS DE RIESGO'!G177,MedioAmbiente2,0),1))</f>
        <v/>
      </c>
      <c r="Y177" s="39" t="str">
        <f>+IF(OR(C177="",H177=""),"",INDEX('EVALUACIÓN DE RIESGO'!$G$5:$G$9,MATCH('ANÁLISIS DE RIESGO'!H177,Salud,0),1))</f>
        <v/>
      </c>
      <c r="Z177" s="39">
        <f t="shared" si="17"/>
        <v>0</v>
      </c>
      <c r="AA177" s="39">
        <f>+IF(OR(C177="",K177=""),0,VLOOKUP(K177,'EVALUACIÓN DE RIESGO'!$C$22:$D$26,2,FALSE))</f>
        <v>0</v>
      </c>
      <c r="AB177" s="39">
        <f t="shared" si="15"/>
        <v>0</v>
      </c>
      <c r="AC177" s="39" t="str">
        <f>IF(AB177=0,"",LOOKUP(AB177,'EVALUACIÓN DE RIESGO'!$C$30:$C$34,'EVALUACIÓN DE RIESGO'!$B$30:$B$34))</f>
        <v/>
      </c>
      <c r="AD177" s="39">
        <f>+IF(OR(C177="",O177=""),0,VLOOKUP(O177,'EVALUACIÓN DE RIESGO'!$C$22:$D$26,2,FALSE))</f>
        <v>0</v>
      </c>
      <c r="AE177" s="39">
        <f>+IF(OR(C177="",Q177=""),0,(VLOOKUP(Q177,'EVALUACIÓN DE RIESGO'!$B$5:$G$9,6,FALSE)))</f>
        <v>0</v>
      </c>
      <c r="AF177" s="39">
        <f t="shared" si="16"/>
        <v>0</v>
      </c>
      <c r="AG177" s="39" t="str">
        <f>IF(AF177=0,"",LOOKUP(AF177,'EVALUACIÓN DE RIESGO'!$C$30:$C$34,'EVALUACIÓN DE RIESGO'!$B$30:$B$34))</f>
        <v/>
      </c>
    </row>
    <row r="178" spans="1:33" x14ac:dyDescent="0.25">
      <c r="A178" s="40" t="str">
        <f t="shared" si="19"/>
        <v/>
      </c>
      <c r="C178" s="41"/>
      <c r="D178" s="41"/>
      <c r="E178" s="42"/>
      <c r="F178" s="42"/>
      <c r="G178" s="42"/>
      <c r="H178" s="42"/>
      <c r="I178" s="43" t="str">
        <f>+IF(C178="","",IF(Z178=0,"Faltan Datos",IF(Z178="VALORES NO VÁLIDOS","VALORES NO VÁLIDOS",INDEX('[3]EVALUACIÓN DE RIESGO'!$B$5:$B$9,MATCH('ANÁLISIS DE RIESGO'!Z178,'[3]EVALUACIÓN DE RIESGO'!$G$5:$G$9,0),1))))</f>
        <v/>
      </c>
      <c r="J178" s="42"/>
      <c r="K178" s="42"/>
      <c r="L178" s="45" t="str">
        <f t="shared" si="18"/>
        <v/>
      </c>
      <c r="M178" s="47"/>
      <c r="N178" s="47"/>
      <c r="O178" s="42"/>
      <c r="P178" s="42"/>
      <c r="Q178" s="42"/>
      <c r="R178" s="45" t="str">
        <f t="shared" si="14"/>
        <v/>
      </c>
      <c r="V178" s="39" t="str">
        <f>+IF(OR(C178="",E178=""),"",VLOOKUP(E178,'EVALUACIÓN DE RIESGO'!$C$4:$G$9,5,FALSE))</f>
        <v/>
      </c>
      <c r="W178" s="39" t="str">
        <f>+IF(OR(C178="",F178=""),"",INDEX('EVALUACIÓN DE RIESGO'!$G$5:$G$9,MATCH('ANÁLISIS DE RIESGO'!F178,Calidad,0),1))</f>
        <v/>
      </c>
      <c r="X178" s="39" t="str">
        <f>+IF(OR(C178="",G178=""),"",INDEX('EVALUACIÓN DE RIESGO'!$G$5:$G$9,MATCH('ANÁLISIS DE RIESGO'!G178,MedioAmbiente2,0),1))</f>
        <v/>
      </c>
      <c r="Y178" s="39" t="str">
        <f>+IF(OR(C178="",H178=""),"",INDEX('EVALUACIÓN DE RIESGO'!$G$5:$G$9,MATCH('ANÁLISIS DE RIESGO'!H178,Salud,0),1))</f>
        <v/>
      </c>
      <c r="Z178" s="39">
        <f t="shared" si="17"/>
        <v>0</v>
      </c>
      <c r="AA178" s="39">
        <f>+IF(OR(C178="",K178=""),0,VLOOKUP(K178,'EVALUACIÓN DE RIESGO'!$C$22:$D$26,2,FALSE))</f>
        <v>0</v>
      </c>
      <c r="AB178" s="39">
        <f t="shared" si="15"/>
        <v>0</v>
      </c>
      <c r="AC178" s="39" t="str">
        <f>IF(AB178=0,"",LOOKUP(AB178,'EVALUACIÓN DE RIESGO'!$C$30:$C$34,'EVALUACIÓN DE RIESGO'!$B$30:$B$34))</f>
        <v/>
      </c>
      <c r="AD178" s="39">
        <f>+IF(OR(C178="",O178=""),0,VLOOKUP(O178,'EVALUACIÓN DE RIESGO'!$C$22:$D$26,2,FALSE))</f>
        <v>0</v>
      </c>
      <c r="AE178" s="39">
        <f>+IF(OR(C178="",Q178=""),0,(VLOOKUP(Q178,'EVALUACIÓN DE RIESGO'!$B$5:$G$9,6,FALSE)))</f>
        <v>0</v>
      </c>
      <c r="AF178" s="39">
        <f t="shared" si="16"/>
        <v>0</v>
      </c>
      <c r="AG178" s="39" t="str">
        <f>IF(AF178=0,"",LOOKUP(AF178,'EVALUACIÓN DE RIESGO'!$C$30:$C$34,'EVALUACIÓN DE RIESGO'!$B$30:$B$34))</f>
        <v/>
      </c>
    </row>
    <row r="179" spans="1:33" x14ac:dyDescent="0.25">
      <c r="A179" s="40" t="str">
        <f t="shared" si="19"/>
        <v/>
      </c>
      <c r="C179" s="41"/>
      <c r="D179" s="41"/>
      <c r="E179" s="42"/>
      <c r="F179" s="42"/>
      <c r="G179" s="42"/>
      <c r="H179" s="42"/>
      <c r="I179" s="43" t="str">
        <f>+IF(C179="","",IF(Z179=0,"Faltan Datos",IF(Z179="VALORES NO VÁLIDOS","VALORES NO VÁLIDOS",INDEX('[3]EVALUACIÓN DE RIESGO'!$B$5:$B$9,MATCH('ANÁLISIS DE RIESGO'!Z179,'[3]EVALUACIÓN DE RIESGO'!$G$5:$G$9,0),1))))</f>
        <v/>
      </c>
      <c r="J179" s="42"/>
      <c r="K179" s="42"/>
      <c r="L179" s="45" t="str">
        <f t="shared" si="18"/>
        <v/>
      </c>
      <c r="M179" s="47"/>
      <c r="N179" s="47"/>
      <c r="O179" s="42"/>
      <c r="P179" s="42"/>
      <c r="Q179" s="42"/>
      <c r="R179" s="45" t="str">
        <f t="shared" si="14"/>
        <v/>
      </c>
      <c r="V179" s="39" t="str">
        <f>+IF(OR(C179="",E179=""),"",VLOOKUP(E179,'EVALUACIÓN DE RIESGO'!$C$4:$G$9,5,FALSE))</f>
        <v/>
      </c>
      <c r="W179" s="39" t="str">
        <f>+IF(OR(C179="",F179=""),"",INDEX('EVALUACIÓN DE RIESGO'!$G$5:$G$9,MATCH('ANÁLISIS DE RIESGO'!F179,Calidad,0),1))</f>
        <v/>
      </c>
      <c r="X179" s="39" t="str">
        <f>+IF(OR(C179="",G179=""),"",INDEX('EVALUACIÓN DE RIESGO'!$G$5:$G$9,MATCH('ANÁLISIS DE RIESGO'!G179,MedioAmbiente2,0),1))</f>
        <v/>
      </c>
      <c r="Y179" s="39" t="str">
        <f>+IF(OR(C179="",H179=""),"",INDEX('EVALUACIÓN DE RIESGO'!$G$5:$G$9,MATCH('ANÁLISIS DE RIESGO'!H179,Salud,0),1))</f>
        <v/>
      </c>
      <c r="Z179" s="39">
        <f t="shared" si="17"/>
        <v>0</v>
      </c>
      <c r="AA179" s="39">
        <f>+IF(OR(C179="",K179=""),0,VLOOKUP(K179,'EVALUACIÓN DE RIESGO'!$C$22:$D$26,2,FALSE))</f>
        <v>0</v>
      </c>
      <c r="AB179" s="39">
        <f t="shared" si="15"/>
        <v>0</v>
      </c>
      <c r="AC179" s="39" t="str">
        <f>IF(AB179=0,"",LOOKUP(AB179,'EVALUACIÓN DE RIESGO'!$C$30:$C$34,'EVALUACIÓN DE RIESGO'!$B$30:$B$34))</f>
        <v/>
      </c>
      <c r="AD179" s="39">
        <f>+IF(OR(C179="",O179=""),0,VLOOKUP(O179,'EVALUACIÓN DE RIESGO'!$C$22:$D$26,2,FALSE))</f>
        <v>0</v>
      </c>
      <c r="AE179" s="39">
        <f>+IF(OR(C179="",Q179=""),0,(VLOOKUP(Q179,'EVALUACIÓN DE RIESGO'!$B$5:$G$9,6,FALSE)))</f>
        <v>0</v>
      </c>
      <c r="AF179" s="39">
        <f t="shared" si="16"/>
        <v>0</v>
      </c>
      <c r="AG179" s="39" t="str">
        <f>IF(AF179=0,"",LOOKUP(AF179,'EVALUACIÓN DE RIESGO'!$C$30:$C$34,'EVALUACIÓN DE RIESGO'!$B$30:$B$34))</f>
        <v/>
      </c>
    </row>
    <row r="180" spans="1:33" x14ac:dyDescent="0.25">
      <c r="A180" s="40" t="str">
        <f t="shared" si="19"/>
        <v/>
      </c>
      <c r="C180" s="41"/>
      <c r="D180" s="41"/>
      <c r="E180" s="42"/>
      <c r="F180" s="42"/>
      <c r="G180" s="42"/>
      <c r="H180" s="42"/>
      <c r="I180" s="43" t="str">
        <f>+IF(C180="","",IF(Z180=0,"Faltan Datos",IF(Z180="VALORES NO VÁLIDOS","VALORES NO VÁLIDOS",INDEX('[3]EVALUACIÓN DE RIESGO'!$B$5:$B$9,MATCH('ANÁLISIS DE RIESGO'!Z180,'[3]EVALUACIÓN DE RIESGO'!$G$5:$G$9,0),1))))</f>
        <v/>
      </c>
      <c r="J180" s="42"/>
      <c r="K180" s="42"/>
      <c r="L180" s="45" t="str">
        <f t="shared" si="18"/>
        <v/>
      </c>
      <c r="M180" s="47"/>
      <c r="N180" s="47"/>
      <c r="O180" s="42"/>
      <c r="P180" s="42"/>
      <c r="Q180" s="42"/>
      <c r="R180" s="45" t="str">
        <f t="shared" si="14"/>
        <v/>
      </c>
      <c r="V180" s="39" t="str">
        <f>+IF(OR(C180="",E180=""),"",VLOOKUP(E180,'EVALUACIÓN DE RIESGO'!$C$4:$G$9,5,FALSE))</f>
        <v/>
      </c>
      <c r="W180" s="39" t="str">
        <f>+IF(OR(C180="",F180=""),"",INDEX('EVALUACIÓN DE RIESGO'!$G$5:$G$9,MATCH('ANÁLISIS DE RIESGO'!F180,Calidad,0),1))</f>
        <v/>
      </c>
      <c r="X180" s="39" t="str">
        <f>+IF(OR(C180="",G180=""),"",INDEX('EVALUACIÓN DE RIESGO'!$G$5:$G$9,MATCH('ANÁLISIS DE RIESGO'!G180,MedioAmbiente2,0),1))</f>
        <v/>
      </c>
      <c r="Y180" s="39" t="str">
        <f>+IF(OR(C180="",H180=""),"",INDEX('EVALUACIÓN DE RIESGO'!$G$5:$G$9,MATCH('ANÁLISIS DE RIESGO'!H180,Salud,0),1))</f>
        <v/>
      </c>
      <c r="Z180" s="39">
        <f t="shared" si="17"/>
        <v>0</v>
      </c>
      <c r="AA180" s="39">
        <f>+IF(OR(C180="",K180=""),0,VLOOKUP(K180,'EVALUACIÓN DE RIESGO'!$C$22:$D$26,2,FALSE))</f>
        <v>0</v>
      </c>
      <c r="AB180" s="39">
        <f t="shared" si="15"/>
        <v>0</v>
      </c>
      <c r="AC180" s="39" t="str">
        <f>IF(AB180=0,"",LOOKUP(AB180,'EVALUACIÓN DE RIESGO'!$C$30:$C$34,'EVALUACIÓN DE RIESGO'!$B$30:$B$34))</f>
        <v/>
      </c>
      <c r="AD180" s="39">
        <f>+IF(OR(C180="",O180=""),0,VLOOKUP(O180,'EVALUACIÓN DE RIESGO'!$C$22:$D$26,2,FALSE))</f>
        <v>0</v>
      </c>
      <c r="AE180" s="39">
        <f>+IF(OR(C180="",Q180=""),0,(VLOOKUP(Q180,'EVALUACIÓN DE RIESGO'!$B$5:$G$9,6,FALSE)))</f>
        <v>0</v>
      </c>
      <c r="AF180" s="39">
        <f t="shared" si="16"/>
        <v>0</v>
      </c>
      <c r="AG180" s="39" t="str">
        <f>IF(AF180=0,"",LOOKUP(AF180,'EVALUACIÓN DE RIESGO'!$C$30:$C$34,'EVALUACIÓN DE RIESGO'!$B$30:$B$34))</f>
        <v/>
      </c>
    </row>
    <row r="181" spans="1:33" x14ac:dyDescent="0.25">
      <c r="A181" s="40" t="str">
        <f t="shared" si="19"/>
        <v/>
      </c>
      <c r="C181" s="41"/>
      <c r="D181" s="41"/>
      <c r="E181" s="42"/>
      <c r="F181" s="42"/>
      <c r="G181" s="42"/>
      <c r="H181" s="42"/>
      <c r="I181" s="43" t="str">
        <f>+IF(C181="","",IF(Z181=0,"Faltan Datos",IF(Z181="VALORES NO VÁLIDOS","VALORES NO VÁLIDOS",INDEX('[3]EVALUACIÓN DE RIESGO'!$B$5:$B$9,MATCH('ANÁLISIS DE RIESGO'!Z181,'[3]EVALUACIÓN DE RIESGO'!$G$5:$G$9,0),1))))</f>
        <v/>
      </c>
      <c r="J181" s="42"/>
      <c r="K181" s="42"/>
      <c r="L181" s="45" t="str">
        <f t="shared" si="18"/>
        <v/>
      </c>
      <c r="M181" s="47"/>
      <c r="N181" s="47"/>
      <c r="O181" s="42"/>
      <c r="P181" s="42"/>
      <c r="Q181" s="42"/>
      <c r="R181" s="45" t="str">
        <f t="shared" si="14"/>
        <v/>
      </c>
      <c r="V181" s="39" t="str">
        <f>+IF(OR(C181="",E181=""),"",VLOOKUP(E181,'EVALUACIÓN DE RIESGO'!$C$4:$G$9,5,FALSE))</f>
        <v/>
      </c>
      <c r="W181" s="39" t="str">
        <f>+IF(OR(C181="",F181=""),"",INDEX('EVALUACIÓN DE RIESGO'!$G$5:$G$9,MATCH('ANÁLISIS DE RIESGO'!F181,Calidad,0),1))</f>
        <v/>
      </c>
      <c r="X181" s="39" t="str">
        <f>+IF(OR(C181="",G181=""),"",INDEX('EVALUACIÓN DE RIESGO'!$G$5:$G$9,MATCH('ANÁLISIS DE RIESGO'!G181,MedioAmbiente2,0),1))</f>
        <v/>
      </c>
      <c r="Y181" s="39" t="str">
        <f>+IF(OR(C181="",H181=""),"",INDEX('EVALUACIÓN DE RIESGO'!$G$5:$G$9,MATCH('ANÁLISIS DE RIESGO'!H181,Salud,0),1))</f>
        <v/>
      </c>
      <c r="Z181" s="39">
        <f t="shared" si="17"/>
        <v>0</v>
      </c>
      <c r="AA181" s="39">
        <f>+IF(OR(C181="",K181=""),0,VLOOKUP(K181,'EVALUACIÓN DE RIESGO'!$C$22:$D$26,2,FALSE))</f>
        <v>0</v>
      </c>
      <c r="AB181" s="39">
        <f t="shared" si="15"/>
        <v>0</v>
      </c>
      <c r="AC181" s="39" t="str">
        <f>IF(AB181=0,"",LOOKUP(AB181,'EVALUACIÓN DE RIESGO'!$C$30:$C$34,'EVALUACIÓN DE RIESGO'!$B$30:$B$34))</f>
        <v/>
      </c>
      <c r="AD181" s="39">
        <f>+IF(OR(C181="",O181=""),0,VLOOKUP(O181,'EVALUACIÓN DE RIESGO'!$C$22:$D$26,2,FALSE))</f>
        <v>0</v>
      </c>
      <c r="AE181" s="39">
        <f>+IF(OR(C181="",Q181=""),0,(VLOOKUP(Q181,'EVALUACIÓN DE RIESGO'!$B$5:$G$9,6,FALSE)))</f>
        <v>0</v>
      </c>
      <c r="AF181" s="39">
        <f t="shared" si="16"/>
        <v>0</v>
      </c>
      <c r="AG181" s="39" t="str">
        <f>IF(AF181=0,"",LOOKUP(AF181,'EVALUACIÓN DE RIESGO'!$C$30:$C$34,'EVALUACIÓN DE RIESGO'!$B$30:$B$34))</f>
        <v/>
      </c>
    </row>
    <row r="182" spans="1:33" x14ac:dyDescent="0.25">
      <c r="A182" s="40" t="str">
        <f t="shared" si="19"/>
        <v/>
      </c>
      <c r="C182" s="41"/>
      <c r="D182" s="41"/>
      <c r="E182" s="42"/>
      <c r="F182" s="42"/>
      <c r="G182" s="42"/>
      <c r="H182" s="42"/>
      <c r="I182" s="43" t="str">
        <f>+IF(C182="","",IF(Z182=0,"Faltan Datos",IF(Z182="VALORES NO VÁLIDOS","VALORES NO VÁLIDOS",INDEX('[3]EVALUACIÓN DE RIESGO'!$B$5:$B$9,MATCH('ANÁLISIS DE RIESGO'!Z182,'[3]EVALUACIÓN DE RIESGO'!$G$5:$G$9,0),1))))</f>
        <v/>
      </c>
      <c r="J182" s="42"/>
      <c r="K182" s="42"/>
      <c r="L182" s="45" t="str">
        <f t="shared" si="18"/>
        <v/>
      </c>
      <c r="M182" s="47"/>
      <c r="N182" s="47"/>
      <c r="O182" s="42"/>
      <c r="P182" s="42"/>
      <c r="Q182" s="42"/>
      <c r="R182" s="45" t="str">
        <f t="shared" si="14"/>
        <v/>
      </c>
      <c r="V182" s="39" t="str">
        <f>+IF(OR(C182="",E182=""),"",VLOOKUP(E182,'EVALUACIÓN DE RIESGO'!$C$4:$G$9,5,FALSE))</f>
        <v/>
      </c>
      <c r="W182" s="39" t="str">
        <f>+IF(OR(C182="",F182=""),"",INDEX('EVALUACIÓN DE RIESGO'!$G$5:$G$9,MATCH('ANÁLISIS DE RIESGO'!F182,Calidad,0),1))</f>
        <v/>
      </c>
      <c r="X182" s="39" t="str">
        <f>+IF(OR(C182="",G182=""),"",INDEX('EVALUACIÓN DE RIESGO'!$G$5:$G$9,MATCH('ANÁLISIS DE RIESGO'!G182,MedioAmbiente2,0),1))</f>
        <v/>
      </c>
      <c r="Y182" s="39" t="str">
        <f>+IF(OR(C182="",H182=""),"",INDEX('EVALUACIÓN DE RIESGO'!$G$5:$G$9,MATCH('ANÁLISIS DE RIESGO'!H182,Salud,0),1))</f>
        <v/>
      </c>
      <c r="Z182" s="39">
        <f t="shared" si="17"/>
        <v>0</v>
      </c>
      <c r="AA182" s="39">
        <f>+IF(OR(C182="",K182=""),0,VLOOKUP(K182,'EVALUACIÓN DE RIESGO'!$C$22:$D$26,2,FALSE))</f>
        <v>0</v>
      </c>
      <c r="AB182" s="39">
        <f t="shared" si="15"/>
        <v>0</v>
      </c>
      <c r="AC182" s="39" t="str">
        <f>IF(AB182=0,"",LOOKUP(AB182,'EVALUACIÓN DE RIESGO'!$C$30:$C$34,'EVALUACIÓN DE RIESGO'!$B$30:$B$34))</f>
        <v/>
      </c>
      <c r="AD182" s="39">
        <f>+IF(OR(C182="",O182=""),0,VLOOKUP(O182,'EVALUACIÓN DE RIESGO'!$C$22:$D$26,2,FALSE))</f>
        <v>0</v>
      </c>
      <c r="AE182" s="39">
        <f>+IF(OR(C182="",Q182=""),0,(VLOOKUP(Q182,'EVALUACIÓN DE RIESGO'!$B$5:$G$9,6,FALSE)))</f>
        <v>0</v>
      </c>
      <c r="AF182" s="39">
        <f t="shared" si="16"/>
        <v>0</v>
      </c>
      <c r="AG182" s="39" t="str">
        <f>IF(AF182=0,"",LOOKUP(AF182,'EVALUACIÓN DE RIESGO'!$C$30:$C$34,'EVALUACIÓN DE RIESGO'!$B$30:$B$34))</f>
        <v/>
      </c>
    </row>
    <row r="183" spans="1:33" x14ac:dyDescent="0.25">
      <c r="A183" s="40" t="str">
        <f t="shared" si="19"/>
        <v/>
      </c>
      <c r="C183" s="41"/>
      <c r="D183" s="41"/>
      <c r="E183" s="42"/>
      <c r="F183" s="42"/>
      <c r="G183" s="42"/>
      <c r="H183" s="42"/>
      <c r="I183" s="43" t="str">
        <f>+IF(C183="","",IF(Z183=0,"Faltan Datos",IF(Z183="VALORES NO VÁLIDOS","VALORES NO VÁLIDOS",INDEX('[3]EVALUACIÓN DE RIESGO'!$B$5:$B$9,MATCH('ANÁLISIS DE RIESGO'!Z183,'[3]EVALUACIÓN DE RIESGO'!$G$5:$G$9,0),1))))</f>
        <v/>
      </c>
      <c r="J183" s="42"/>
      <c r="K183" s="42"/>
      <c r="L183" s="45" t="str">
        <f t="shared" si="18"/>
        <v/>
      </c>
      <c r="M183" s="47"/>
      <c r="N183" s="47"/>
      <c r="O183" s="42"/>
      <c r="P183" s="42"/>
      <c r="Q183" s="42"/>
      <c r="R183" s="45" t="str">
        <f t="shared" si="14"/>
        <v/>
      </c>
      <c r="V183" s="39" t="str">
        <f>+IF(OR(C183="",E183=""),"",VLOOKUP(E183,'EVALUACIÓN DE RIESGO'!$C$4:$G$9,5,FALSE))</f>
        <v/>
      </c>
      <c r="W183" s="39" t="str">
        <f>+IF(OR(C183="",F183=""),"",INDEX('EVALUACIÓN DE RIESGO'!$G$5:$G$9,MATCH('ANÁLISIS DE RIESGO'!F183,Calidad,0),1))</f>
        <v/>
      </c>
      <c r="X183" s="39" t="str">
        <f>+IF(OR(C183="",G183=""),"",INDEX('EVALUACIÓN DE RIESGO'!$G$5:$G$9,MATCH('ANÁLISIS DE RIESGO'!G183,MedioAmbiente2,0),1))</f>
        <v/>
      </c>
      <c r="Y183" s="39" t="str">
        <f>+IF(OR(C183="",H183=""),"",INDEX('EVALUACIÓN DE RIESGO'!$G$5:$G$9,MATCH('ANÁLISIS DE RIESGO'!H183,Salud,0),1))</f>
        <v/>
      </c>
      <c r="Z183" s="39">
        <f t="shared" si="17"/>
        <v>0</v>
      </c>
      <c r="AA183" s="39">
        <f>+IF(OR(C183="",K183=""),0,VLOOKUP(K183,'EVALUACIÓN DE RIESGO'!$C$22:$D$26,2,FALSE))</f>
        <v>0</v>
      </c>
      <c r="AB183" s="39">
        <f t="shared" si="15"/>
        <v>0</v>
      </c>
      <c r="AC183" s="39" t="str">
        <f>IF(AB183=0,"",LOOKUP(AB183,'EVALUACIÓN DE RIESGO'!$C$30:$C$34,'EVALUACIÓN DE RIESGO'!$B$30:$B$34))</f>
        <v/>
      </c>
      <c r="AD183" s="39">
        <f>+IF(OR(C183="",O183=""),0,VLOOKUP(O183,'EVALUACIÓN DE RIESGO'!$C$22:$D$26,2,FALSE))</f>
        <v>0</v>
      </c>
      <c r="AE183" s="39">
        <f>+IF(OR(C183="",Q183=""),0,(VLOOKUP(Q183,'EVALUACIÓN DE RIESGO'!$B$5:$G$9,6,FALSE)))</f>
        <v>0</v>
      </c>
      <c r="AF183" s="39">
        <f t="shared" si="16"/>
        <v>0</v>
      </c>
      <c r="AG183" s="39" t="str">
        <f>IF(AF183=0,"",LOOKUP(AF183,'EVALUACIÓN DE RIESGO'!$C$30:$C$34,'EVALUACIÓN DE RIESGO'!$B$30:$B$34))</f>
        <v/>
      </c>
    </row>
    <row r="184" spans="1:33" x14ac:dyDescent="0.25">
      <c r="A184" s="40" t="str">
        <f t="shared" si="19"/>
        <v/>
      </c>
      <c r="C184" s="41"/>
      <c r="D184" s="41"/>
      <c r="E184" s="42"/>
      <c r="F184" s="42"/>
      <c r="G184" s="42"/>
      <c r="H184" s="42"/>
      <c r="I184" s="43" t="str">
        <f>+IF(C184="","",IF(Z184=0,"Faltan Datos",IF(Z184="VALORES NO VÁLIDOS","VALORES NO VÁLIDOS",INDEX('[3]EVALUACIÓN DE RIESGO'!$B$5:$B$9,MATCH('ANÁLISIS DE RIESGO'!Z184,'[3]EVALUACIÓN DE RIESGO'!$G$5:$G$9,0),1))))</f>
        <v/>
      </c>
      <c r="J184" s="42"/>
      <c r="K184" s="42"/>
      <c r="L184" s="45" t="str">
        <f t="shared" si="18"/>
        <v/>
      </c>
      <c r="M184" s="47"/>
      <c r="N184" s="47"/>
      <c r="O184" s="42"/>
      <c r="P184" s="42"/>
      <c r="Q184" s="42"/>
      <c r="R184" s="45" t="str">
        <f t="shared" si="14"/>
        <v/>
      </c>
      <c r="V184" s="39" t="str">
        <f>+IF(OR(C184="",E184=""),"",VLOOKUP(E184,'EVALUACIÓN DE RIESGO'!$C$4:$G$9,5,FALSE))</f>
        <v/>
      </c>
      <c r="W184" s="39" t="str">
        <f>+IF(OR(C184="",F184=""),"",INDEX('EVALUACIÓN DE RIESGO'!$G$5:$G$9,MATCH('ANÁLISIS DE RIESGO'!F184,Calidad,0),1))</f>
        <v/>
      </c>
      <c r="X184" s="39" t="str">
        <f>+IF(OR(C184="",G184=""),"",INDEX('EVALUACIÓN DE RIESGO'!$G$5:$G$9,MATCH('ANÁLISIS DE RIESGO'!G184,MedioAmbiente2,0),1))</f>
        <v/>
      </c>
      <c r="Y184" s="39" t="str">
        <f>+IF(OR(C184="",H184=""),"",INDEX('EVALUACIÓN DE RIESGO'!$G$5:$G$9,MATCH('ANÁLISIS DE RIESGO'!H184,Salud,0),1))</f>
        <v/>
      </c>
      <c r="Z184" s="39">
        <f t="shared" si="17"/>
        <v>0</v>
      </c>
      <c r="AA184" s="39">
        <f>+IF(OR(C184="",K184=""),0,VLOOKUP(K184,'EVALUACIÓN DE RIESGO'!$C$22:$D$26,2,FALSE))</f>
        <v>0</v>
      </c>
      <c r="AB184" s="39">
        <f t="shared" si="15"/>
        <v>0</v>
      </c>
      <c r="AC184" s="39" t="str">
        <f>IF(AB184=0,"",LOOKUP(AB184,'EVALUACIÓN DE RIESGO'!$C$30:$C$34,'EVALUACIÓN DE RIESGO'!$B$30:$B$34))</f>
        <v/>
      </c>
      <c r="AD184" s="39">
        <f>+IF(OR(C184="",O184=""),0,VLOOKUP(O184,'EVALUACIÓN DE RIESGO'!$C$22:$D$26,2,FALSE))</f>
        <v>0</v>
      </c>
      <c r="AE184" s="39">
        <f>+IF(OR(C184="",Q184=""),0,(VLOOKUP(Q184,'EVALUACIÓN DE RIESGO'!$B$5:$G$9,6,FALSE)))</f>
        <v>0</v>
      </c>
      <c r="AF184" s="39">
        <f t="shared" si="16"/>
        <v>0</v>
      </c>
      <c r="AG184" s="39" t="str">
        <f>IF(AF184=0,"",LOOKUP(AF184,'EVALUACIÓN DE RIESGO'!$C$30:$C$34,'EVALUACIÓN DE RIESGO'!$B$30:$B$34))</f>
        <v/>
      </c>
    </row>
    <row r="185" spans="1:33" x14ac:dyDescent="0.25">
      <c r="A185" s="40" t="str">
        <f t="shared" si="19"/>
        <v/>
      </c>
      <c r="C185" s="41"/>
      <c r="D185" s="41"/>
      <c r="E185" s="42"/>
      <c r="F185" s="42"/>
      <c r="G185" s="42"/>
      <c r="H185" s="42"/>
      <c r="I185" s="43" t="str">
        <f>+IF(C185="","",IF(Z185=0,"Faltan Datos",IF(Z185="VALORES NO VÁLIDOS","VALORES NO VÁLIDOS",INDEX('[3]EVALUACIÓN DE RIESGO'!$B$5:$B$9,MATCH('ANÁLISIS DE RIESGO'!Z185,'[3]EVALUACIÓN DE RIESGO'!$G$5:$G$9,0),1))))</f>
        <v/>
      </c>
      <c r="J185" s="42"/>
      <c r="K185" s="42"/>
      <c r="L185" s="45" t="str">
        <f t="shared" si="18"/>
        <v/>
      </c>
      <c r="M185" s="47"/>
      <c r="N185" s="47"/>
      <c r="O185" s="42"/>
      <c r="P185" s="42"/>
      <c r="Q185" s="42"/>
      <c r="R185" s="45" t="str">
        <f t="shared" si="14"/>
        <v/>
      </c>
      <c r="V185" s="39" t="str">
        <f>+IF(OR(C185="",E185=""),"",VLOOKUP(E185,'EVALUACIÓN DE RIESGO'!$C$4:$G$9,5,FALSE))</f>
        <v/>
      </c>
      <c r="W185" s="39" t="str">
        <f>+IF(OR(C185="",F185=""),"",INDEX('EVALUACIÓN DE RIESGO'!$G$5:$G$9,MATCH('ANÁLISIS DE RIESGO'!F185,Calidad,0),1))</f>
        <v/>
      </c>
      <c r="X185" s="39" t="str">
        <f>+IF(OR(C185="",G185=""),"",INDEX('EVALUACIÓN DE RIESGO'!$G$5:$G$9,MATCH('ANÁLISIS DE RIESGO'!G185,MedioAmbiente2,0),1))</f>
        <v/>
      </c>
      <c r="Y185" s="39" t="str">
        <f>+IF(OR(C185="",H185=""),"",INDEX('EVALUACIÓN DE RIESGO'!$G$5:$G$9,MATCH('ANÁLISIS DE RIESGO'!H185,Salud,0),1))</f>
        <v/>
      </c>
      <c r="Z185" s="39">
        <f t="shared" si="17"/>
        <v>0</v>
      </c>
      <c r="AA185" s="39">
        <f>+IF(OR(C185="",K185=""),0,VLOOKUP(K185,'EVALUACIÓN DE RIESGO'!$C$22:$D$26,2,FALSE))</f>
        <v>0</v>
      </c>
      <c r="AB185" s="39">
        <f t="shared" si="15"/>
        <v>0</v>
      </c>
      <c r="AC185" s="39" t="str">
        <f>IF(AB185=0,"",LOOKUP(AB185,'EVALUACIÓN DE RIESGO'!$C$30:$C$34,'EVALUACIÓN DE RIESGO'!$B$30:$B$34))</f>
        <v/>
      </c>
      <c r="AD185" s="39">
        <f>+IF(OR(C185="",O185=""),0,VLOOKUP(O185,'EVALUACIÓN DE RIESGO'!$C$22:$D$26,2,FALSE))</f>
        <v>0</v>
      </c>
      <c r="AE185" s="39">
        <f>+IF(OR(C185="",Q185=""),0,(VLOOKUP(Q185,'EVALUACIÓN DE RIESGO'!$B$5:$G$9,6,FALSE)))</f>
        <v>0</v>
      </c>
      <c r="AF185" s="39">
        <f t="shared" si="16"/>
        <v>0</v>
      </c>
      <c r="AG185" s="39" t="str">
        <f>IF(AF185=0,"",LOOKUP(AF185,'EVALUACIÓN DE RIESGO'!$C$30:$C$34,'EVALUACIÓN DE RIESGO'!$B$30:$B$34))</f>
        <v/>
      </c>
    </row>
    <row r="186" spans="1:33" x14ac:dyDescent="0.25">
      <c r="A186" s="40" t="str">
        <f t="shared" si="19"/>
        <v/>
      </c>
      <c r="C186" s="41"/>
      <c r="D186" s="41"/>
      <c r="E186" s="42"/>
      <c r="F186" s="42"/>
      <c r="G186" s="42"/>
      <c r="H186" s="42"/>
      <c r="I186" s="43" t="str">
        <f>+IF(C186="","",IF(Z186=0,"Faltan Datos",IF(Z186="VALORES NO VÁLIDOS","VALORES NO VÁLIDOS",INDEX('[3]EVALUACIÓN DE RIESGO'!$B$5:$B$9,MATCH('ANÁLISIS DE RIESGO'!Z186,'[3]EVALUACIÓN DE RIESGO'!$G$5:$G$9,0),1))))</f>
        <v/>
      </c>
      <c r="J186" s="42"/>
      <c r="K186" s="42"/>
      <c r="L186" s="45" t="str">
        <f t="shared" si="18"/>
        <v/>
      </c>
      <c r="M186" s="47"/>
      <c r="N186" s="47"/>
      <c r="O186" s="42"/>
      <c r="P186" s="42"/>
      <c r="Q186" s="42"/>
      <c r="R186" s="45" t="str">
        <f t="shared" si="14"/>
        <v/>
      </c>
      <c r="V186" s="39" t="str">
        <f>+IF(OR(C186="",E186=""),"",VLOOKUP(E186,'EVALUACIÓN DE RIESGO'!$C$4:$G$9,5,FALSE))</f>
        <v/>
      </c>
      <c r="W186" s="39" t="str">
        <f>+IF(OR(C186="",F186=""),"",INDEX('EVALUACIÓN DE RIESGO'!$G$5:$G$9,MATCH('ANÁLISIS DE RIESGO'!F186,Calidad,0),1))</f>
        <v/>
      </c>
      <c r="X186" s="39" t="str">
        <f>+IF(OR(C186="",G186=""),"",INDEX('EVALUACIÓN DE RIESGO'!$G$5:$G$9,MATCH('ANÁLISIS DE RIESGO'!G186,MedioAmbiente2,0),1))</f>
        <v/>
      </c>
      <c r="Y186" s="39" t="str">
        <f>+IF(OR(C186="",H186=""),"",INDEX('EVALUACIÓN DE RIESGO'!$G$5:$G$9,MATCH('ANÁLISIS DE RIESGO'!H186,Salud,0),1))</f>
        <v/>
      </c>
      <c r="Z186" s="39">
        <f t="shared" si="17"/>
        <v>0</v>
      </c>
      <c r="AA186" s="39">
        <f>+IF(OR(C186="",K186=""),0,VLOOKUP(K186,'EVALUACIÓN DE RIESGO'!$C$22:$D$26,2,FALSE))</f>
        <v>0</v>
      </c>
      <c r="AB186" s="39">
        <f t="shared" si="15"/>
        <v>0</v>
      </c>
      <c r="AC186" s="39" t="str">
        <f>IF(AB186=0,"",LOOKUP(AB186,'EVALUACIÓN DE RIESGO'!$C$30:$C$34,'EVALUACIÓN DE RIESGO'!$B$30:$B$34))</f>
        <v/>
      </c>
      <c r="AD186" s="39">
        <f>+IF(OR(C186="",O186=""),0,VLOOKUP(O186,'EVALUACIÓN DE RIESGO'!$C$22:$D$26,2,FALSE))</f>
        <v>0</v>
      </c>
      <c r="AE186" s="39">
        <f>+IF(OR(C186="",Q186=""),0,(VLOOKUP(Q186,'EVALUACIÓN DE RIESGO'!$B$5:$G$9,6,FALSE)))</f>
        <v>0</v>
      </c>
      <c r="AF186" s="39">
        <f t="shared" si="16"/>
        <v>0</v>
      </c>
      <c r="AG186" s="39" t="str">
        <f>IF(AF186=0,"",LOOKUP(AF186,'EVALUACIÓN DE RIESGO'!$C$30:$C$34,'EVALUACIÓN DE RIESGO'!$B$30:$B$34))</f>
        <v/>
      </c>
    </row>
    <row r="187" spans="1:33" x14ac:dyDescent="0.25">
      <c r="A187" s="40" t="str">
        <f t="shared" si="19"/>
        <v/>
      </c>
      <c r="C187" s="41"/>
      <c r="D187" s="41"/>
      <c r="E187" s="42"/>
      <c r="F187" s="42"/>
      <c r="G187" s="42"/>
      <c r="H187" s="42"/>
      <c r="I187" s="43" t="str">
        <f>+IF(C187="","",IF(Z187=0,"Faltan Datos",IF(Z187="VALORES NO VÁLIDOS","VALORES NO VÁLIDOS",INDEX('[3]EVALUACIÓN DE RIESGO'!$B$5:$B$9,MATCH('ANÁLISIS DE RIESGO'!Z187,'[3]EVALUACIÓN DE RIESGO'!$G$5:$G$9,0),1))))</f>
        <v/>
      </c>
      <c r="J187" s="42"/>
      <c r="K187" s="42"/>
      <c r="L187" s="45" t="str">
        <f t="shared" si="18"/>
        <v/>
      </c>
      <c r="M187" s="47"/>
      <c r="N187" s="47"/>
      <c r="O187" s="42"/>
      <c r="P187" s="42"/>
      <c r="Q187" s="42"/>
      <c r="R187" s="45" t="str">
        <f t="shared" si="14"/>
        <v/>
      </c>
      <c r="V187" s="39" t="str">
        <f>+IF(OR(C187="",E187=""),"",VLOOKUP(E187,'EVALUACIÓN DE RIESGO'!$C$4:$G$9,5,FALSE))</f>
        <v/>
      </c>
      <c r="W187" s="39" t="str">
        <f>+IF(OR(C187="",F187=""),"",INDEX('EVALUACIÓN DE RIESGO'!$G$5:$G$9,MATCH('ANÁLISIS DE RIESGO'!F187,Calidad,0),1))</f>
        <v/>
      </c>
      <c r="X187" s="39" t="str">
        <f>+IF(OR(C187="",G187=""),"",INDEX('EVALUACIÓN DE RIESGO'!$G$5:$G$9,MATCH('ANÁLISIS DE RIESGO'!G187,MedioAmbiente2,0),1))</f>
        <v/>
      </c>
      <c r="Y187" s="39" t="str">
        <f>+IF(OR(C187="",H187=""),"",INDEX('EVALUACIÓN DE RIESGO'!$G$5:$G$9,MATCH('ANÁLISIS DE RIESGO'!H187,Salud,0),1))</f>
        <v/>
      </c>
      <c r="Z187" s="39">
        <f t="shared" si="17"/>
        <v>0</v>
      </c>
      <c r="AA187" s="39">
        <f>+IF(OR(C187="",K187=""),0,VLOOKUP(K187,'EVALUACIÓN DE RIESGO'!$C$22:$D$26,2,FALSE))</f>
        <v>0</v>
      </c>
      <c r="AB187" s="39">
        <f t="shared" si="15"/>
        <v>0</v>
      </c>
      <c r="AC187" s="39" t="str">
        <f>IF(AB187=0,"",LOOKUP(AB187,'EVALUACIÓN DE RIESGO'!$C$30:$C$34,'EVALUACIÓN DE RIESGO'!$B$30:$B$34))</f>
        <v/>
      </c>
      <c r="AD187" s="39">
        <f>+IF(OR(C187="",O187=""),0,VLOOKUP(O187,'EVALUACIÓN DE RIESGO'!$C$22:$D$26,2,FALSE))</f>
        <v>0</v>
      </c>
      <c r="AE187" s="39">
        <f>+IF(OR(C187="",Q187=""),0,(VLOOKUP(Q187,'EVALUACIÓN DE RIESGO'!$B$5:$G$9,6,FALSE)))</f>
        <v>0</v>
      </c>
      <c r="AF187" s="39">
        <f t="shared" si="16"/>
        <v>0</v>
      </c>
      <c r="AG187" s="39" t="str">
        <f>IF(AF187=0,"",LOOKUP(AF187,'EVALUACIÓN DE RIESGO'!$C$30:$C$34,'EVALUACIÓN DE RIESGO'!$B$30:$B$34))</f>
        <v/>
      </c>
    </row>
    <row r="188" spans="1:33" x14ac:dyDescent="0.25">
      <c r="A188" s="40" t="str">
        <f t="shared" si="19"/>
        <v/>
      </c>
      <c r="C188" s="41"/>
      <c r="D188" s="41"/>
      <c r="E188" s="42"/>
      <c r="F188" s="42"/>
      <c r="G188" s="42"/>
      <c r="H188" s="42"/>
      <c r="I188" s="43" t="str">
        <f>+IF(C188="","",IF(Z188=0,"Faltan Datos",IF(Z188="VALORES NO VÁLIDOS","VALORES NO VÁLIDOS",INDEX('[3]EVALUACIÓN DE RIESGO'!$B$5:$B$9,MATCH('ANÁLISIS DE RIESGO'!Z188,'[3]EVALUACIÓN DE RIESGO'!$G$5:$G$9,0),1))))</f>
        <v/>
      </c>
      <c r="J188" s="42"/>
      <c r="K188" s="42"/>
      <c r="L188" s="45" t="str">
        <f t="shared" si="18"/>
        <v/>
      </c>
      <c r="M188" s="47"/>
      <c r="N188" s="47"/>
      <c r="O188" s="42"/>
      <c r="P188" s="42"/>
      <c r="Q188" s="42"/>
      <c r="R188" s="45" t="str">
        <f t="shared" si="14"/>
        <v/>
      </c>
      <c r="V188" s="39" t="str">
        <f>+IF(OR(C188="",E188=""),"",VLOOKUP(E188,'EVALUACIÓN DE RIESGO'!$C$4:$G$9,5,FALSE))</f>
        <v/>
      </c>
      <c r="W188" s="39" t="str">
        <f>+IF(OR(C188="",F188=""),"",INDEX('EVALUACIÓN DE RIESGO'!$G$5:$G$9,MATCH('ANÁLISIS DE RIESGO'!F188,Calidad,0),1))</f>
        <v/>
      </c>
      <c r="X188" s="39" t="str">
        <f>+IF(OR(C188="",G188=""),"",INDEX('EVALUACIÓN DE RIESGO'!$G$5:$G$9,MATCH('ANÁLISIS DE RIESGO'!G188,MedioAmbiente2,0),1))</f>
        <v/>
      </c>
      <c r="Y188" s="39" t="str">
        <f>+IF(OR(C188="",H188=""),"",INDEX('EVALUACIÓN DE RIESGO'!$G$5:$G$9,MATCH('ANÁLISIS DE RIESGO'!H188,Salud,0),1))</f>
        <v/>
      </c>
      <c r="Z188" s="39">
        <f t="shared" si="17"/>
        <v>0</v>
      </c>
      <c r="AA188" s="39">
        <f>+IF(OR(C188="",K188=""),0,VLOOKUP(K188,'EVALUACIÓN DE RIESGO'!$C$22:$D$26,2,FALSE))</f>
        <v>0</v>
      </c>
      <c r="AB188" s="39">
        <f t="shared" si="15"/>
        <v>0</v>
      </c>
      <c r="AC188" s="39" t="str">
        <f>IF(AB188=0,"",LOOKUP(AB188,'EVALUACIÓN DE RIESGO'!$C$30:$C$34,'EVALUACIÓN DE RIESGO'!$B$30:$B$34))</f>
        <v/>
      </c>
      <c r="AD188" s="39">
        <f>+IF(OR(C188="",O188=""),0,VLOOKUP(O188,'EVALUACIÓN DE RIESGO'!$C$22:$D$26,2,FALSE))</f>
        <v>0</v>
      </c>
      <c r="AE188" s="39">
        <f>+IF(OR(C188="",Q188=""),0,(VLOOKUP(Q188,'EVALUACIÓN DE RIESGO'!$B$5:$G$9,6,FALSE)))</f>
        <v>0</v>
      </c>
      <c r="AF188" s="39">
        <f t="shared" si="16"/>
        <v>0</v>
      </c>
      <c r="AG188" s="39" t="str">
        <f>IF(AF188=0,"",LOOKUP(AF188,'EVALUACIÓN DE RIESGO'!$C$30:$C$34,'EVALUACIÓN DE RIESGO'!$B$30:$B$34))</f>
        <v/>
      </c>
    </row>
    <row r="189" spans="1:33" x14ac:dyDescent="0.25">
      <c r="A189" s="40" t="str">
        <f t="shared" si="19"/>
        <v/>
      </c>
      <c r="C189" s="41"/>
      <c r="D189" s="41"/>
      <c r="E189" s="42"/>
      <c r="F189" s="42"/>
      <c r="G189" s="42"/>
      <c r="H189" s="42"/>
      <c r="I189" s="43" t="str">
        <f>+IF(C189="","",IF(Z189=0,"Faltan Datos",IF(Z189="VALORES NO VÁLIDOS","VALORES NO VÁLIDOS",INDEX('[3]EVALUACIÓN DE RIESGO'!$B$5:$B$9,MATCH('ANÁLISIS DE RIESGO'!Z189,'[3]EVALUACIÓN DE RIESGO'!$G$5:$G$9,0),1))))</f>
        <v/>
      </c>
      <c r="J189" s="42"/>
      <c r="K189" s="42"/>
      <c r="L189" s="45" t="str">
        <f t="shared" si="18"/>
        <v/>
      </c>
      <c r="M189" s="47"/>
      <c r="N189" s="47"/>
      <c r="O189" s="42"/>
      <c r="P189" s="42"/>
      <c r="Q189" s="42"/>
      <c r="R189" s="45" t="str">
        <f t="shared" si="14"/>
        <v/>
      </c>
      <c r="V189" s="39" t="str">
        <f>+IF(OR(C189="",E189=""),"",VLOOKUP(E189,'EVALUACIÓN DE RIESGO'!$C$4:$G$9,5,FALSE))</f>
        <v/>
      </c>
      <c r="W189" s="39" t="str">
        <f>+IF(OR(C189="",F189=""),"",INDEX('EVALUACIÓN DE RIESGO'!$G$5:$G$9,MATCH('ANÁLISIS DE RIESGO'!F189,Calidad,0),1))</f>
        <v/>
      </c>
      <c r="X189" s="39" t="str">
        <f>+IF(OR(C189="",G189=""),"",INDEX('EVALUACIÓN DE RIESGO'!$G$5:$G$9,MATCH('ANÁLISIS DE RIESGO'!G189,MedioAmbiente2,0),1))</f>
        <v/>
      </c>
      <c r="Y189" s="39" t="str">
        <f>+IF(OR(C189="",H189=""),"",INDEX('EVALUACIÓN DE RIESGO'!$G$5:$G$9,MATCH('ANÁLISIS DE RIESGO'!H189,Salud,0),1))</f>
        <v/>
      </c>
      <c r="Z189" s="39">
        <f t="shared" si="17"/>
        <v>0</v>
      </c>
      <c r="AA189" s="39">
        <f>+IF(OR(C189="",K189=""),0,VLOOKUP(K189,'EVALUACIÓN DE RIESGO'!$C$22:$D$26,2,FALSE))</f>
        <v>0</v>
      </c>
      <c r="AB189" s="39">
        <f t="shared" si="15"/>
        <v>0</v>
      </c>
      <c r="AC189" s="39" t="str">
        <f>IF(AB189=0,"",LOOKUP(AB189,'EVALUACIÓN DE RIESGO'!$C$30:$C$34,'EVALUACIÓN DE RIESGO'!$B$30:$B$34))</f>
        <v/>
      </c>
      <c r="AD189" s="39">
        <f>+IF(OR(C189="",O189=""),0,VLOOKUP(O189,'EVALUACIÓN DE RIESGO'!$C$22:$D$26,2,FALSE))</f>
        <v>0</v>
      </c>
      <c r="AE189" s="39">
        <f>+IF(OR(C189="",Q189=""),0,(VLOOKUP(Q189,'EVALUACIÓN DE RIESGO'!$B$5:$G$9,6,FALSE)))</f>
        <v>0</v>
      </c>
      <c r="AF189" s="39">
        <f t="shared" si="16"/>
        <v>0</v>
      </c>
      <c r="AG189" s="39" t="str">
        <f>IF(AF189=0,"",LOOKUP(AF189,'EVALUACIÓN DE RIESGO'!$C$30:$C$34,'EVALUACIÓN DE RIESGO'!$B$30:$B$34))</f>
        <v/>
      </c>
    </row>
    <row r="190" spans="1:33" x14ac:dyDescent="0.25">
      <c r="A190" s="40" t="str">
        <f t="shared" si="19"/>
        <v/>
      </c>
      <c r="C190" s="41"/>
      <c r="D190" s="41"/>
      <c r="E190" s="42"/>
      <c r="F190" s="42"/>
      <c r="G190" s="42"/>
      <c r="H190" s="42"/>
      <c r="I190" s="43" t="str">
        <f>+IF(C190="","",IF(Z190=0,"Faltan Datos",IF(Z190="VALORES NO VÁLIDOS","VALORES NO VÁLIDOS",INDEX('[3]EVALUACIÓN DE RIESGO'!$B$5:$B$9,MATCH('ANÁLISIS DE RIESGO'!Z190,'[3]EVALUACIÓN DE RIESGO'!$G$5:$G$9,0),1))))</f>
        <v/>
      </c>
      <c r="J190" s="42"/>
      <c r="K190" s="42"/>
      <c r="L190" s="45" t="str">
        <f t="shared" si="18"/>
        <v/>
      </c>
      <c r="M190" s="47"/>
      <c r="N190" s="47"/>
      <c r="O190" s="42"/>
      <c r="P190" s="42"/>
      <c r="Q190" s="42"/>
      <c r="R190" s="45" t="str">
        <f t="shared" si="14"/>
        <v/>
      </c>
      <c r="V190" s="39" t="str">
        <f>+IF(OR(C190="",E190=""),"",VLOOKUP(E190,'EVALUACIÓN DE RIESGO'!$C$4:$G$9,5,FALSE))</f>
        <v/>
      </c>
      <c r="W190" s="39" t="str">
        <f>+IF(OR(C190="",F190=""),"",INDEX('EVALUACIÓN DE RIESGO'!$G$5:$G$9,MATCH('ANÁLISIS DE RIESGO'!F190,Calidad,0),1))</f>
        <v/>
      </c>
      <c r="X190" s="39" t="str">
        <f>+IF(OR(C190="",G190=""),"",INDEX('EVALUACIÓN DE RIESGO'!$G$5:$G$9,MATCH('ANÁLISIS DE RIESGO'!G190,MedioAmbiente2,0),1))</f>
        <v/>
      </c>
      <c r="Y190" s="39" t="str">
        <f>+IF(OR(C190="",H190=""),"",INDEX('EVALUACIÓN DE RIESGO'!$G$5:$G$9,MATCH('ANÁLISIS DE RIESGO'!H190,Salud,0),1))</f>
        <v/>
      </c>
      <c r="Z190" s="39">
        <f t="shared" si="17"/>
        <v>0</v>
      </c>
      <c r="AA190" s="39">
        <f>+IF(OR(C190="",K190=""),0,VLOOKUP(K190,'EVALUACIÓN DE RIESGO'!$C$22:$D$26,2,FALSE))</f>
        <v>0</v>
      </c>
      <c r="AB190" s="39">
        <f t="shared" si="15"/>
        <v>0</v>
      </c>
      <c r="AC190" s="39" t="str">
        <f>IF(AB190=0,"",LOOKUP(AB190,'EVALUACIÓN DE RIESGO'!$C$30:$C$34,'EVALUACIÓN DE RIESGO'!$B$30:$B$34))</f>
        <v/>
      </c>
      <c r="AD190" s="39">
        <f>+IF(OR(C190="",O190=""),0,VLOOKUP(O190,'EVALUACIÓN DE RIESGO'!$C$22:$D$26,2,FALSE))</f>
        <v>0</v>
      </c>
      <c r="AE190" s="39">
        <f>+IF(OR(C190="",Q190=""),0,(VLOOKUP(Q190,'EVALUACIÓN DE RIESGO'!$B$5:$G$9,6,FALSE)))</f>
        <v>0</v>
      </c>
      <c r="AF190" s="39">
        <f t="shared" si="16"/>
        <v>0</v>
      </c>
      <c r="AG190" s="39" t="str">
        <f>IF(AF190=0,"",LOOKUP(AF190,'EVALUACIÓN DE RIESGO'!$C$30:$C$34,'EVALUACIÓN DE RIESGO'!$B$30:$B$34))</f>
        <v/>
      </c>
    </row>
    <row r="191" spans="1:33" x14ac:dyDescent="0.25">
      <c r="A191" s="40" t="str">
        <f t="shared" si="19"/>
        <v/>
      </c>
      <c r="C191" s="41"/>
      <c r="D191" s="41"/>
      <c r="E191" s="42"/>
      <c r="F191" s="42"/>
      <c r="G191" s="42"/>
      <c r="H191" s="42"/>
      <c r="I191" s="43" t="str">
        <f>+IF(C191="","",IF(Z191=0,"Faltan Datos",IF(Z191="VALORES NO VÁLIDOS","VALORES NO VÁLIDOS",INDEX('[3]EVALUACIÓN DE RIESGO'!$B$5:$B$9,MATCH('ANÁLISIS DE RIESGO'!Z191,'[3]EVALUACIÓN DE RIESGO'!$G$5:$G$9,0),1))))</f>
        <v/>
      </c>
      <c r="J191" s="42"/>
      <c r="K191" s="42"/>
      <c r="L191" s="45" t="str">
        <f t="shared" si="18"/>
        <v/>
      </c>
      <c r="M191" s="47"/>
      <c r="N191" s="47"/>
      <c r="O191" s="42"/>
      <c r="P191" s="42"/>
      <c r="Q191" s="42"/>
      <c r="R191" s="45" t="str">
        <f t="shared" si="14"/>
        <v/>
      </c>
      <c r="V191" s="39" t="str">
        <f>+IF(OR(C191="",E191=""),"",VLOOKUP(E191,'EVALUACIÓN DE RIESGO'!$C$4:$G$9,5,FALSE))</f>
        <v/>
      </c>
      <c r="W191" s="39" t="str">
        <f>+IF(OR(C191="",F191=""),"",INDEX('EVALUACIÓN DE RIESGO'!$G$5:$G$9,MATCH('ANÁLISIS DE RIESGO'!F191,Calidad,0),1))</f>
        <v/>
      </c>
      <c r="X191" s="39" t="str">
        <f>+IF(OR(C191="",G191=""),"",INDEX('EVALUACIÓN DE RIESGO'!$G$5:$G$9,MATCH('ANÁLISIS DE RIESGO'!G191,MedioAmbiente2,0),1))</f>
        <v/>
      </c>
      <c r="Y191" s="39" t="str">
        <f>+IF(OR(C191="",H191=""),"",INDEX('EVALUACIÓN DE RIESGO'!$G$5:$G$9,MATCH('ANÁLISIS DE RIESGO'!H191,Salud,0),1))</f>
        <v/>
      </c>
      <c r="Z191" s="39">
        <f t="shared" si="17"/>
        <v>0</v>
      </c>
      <c r="AA191" s="39">
        <f>+IF(OR(C191="",K191=""),0,VLOOKUP(K191,'EVALUACIÓN DE RIESGO'!$C$22:$D$26,2,FALSE))</f>
        <v>0</v>
      </c>
      <c r="AB191" s="39">
        <f t="shared" si="15"/>
        <v>0</v>
      </c>
      <c r="AC191" s="39" t="str">
        <f>IF(AB191=0,"",LOOKUP(AB191,'EVALUACIÓN DE RIESGO'!$C$30:$C$34,'EVALUACIÓN DE RIESGO'!$B$30:$B$34))</f>
        <v/>
      </c>
      <c r="AD191" s="39">
        <f>+IF(OR(C191="",O191=""),0,VLOOKUP(O191,'EVALUACIÓN DE RIESGO'!$C$22:$D$26,2,FALSE))</f>
        <v>0</v>
      </c>
      <c r="AE191" s="39">
        <f>+IF(OR(C191="",Q191=""),0,(VLOOKUP(Q191,'EVALUACIÓN DE RIESGO'!$B$5:$G$9,6,FALSE)))</f>
        <v>0</v>
      </c>
      <c r="AF191" s="39">
        <f t="shared" si="16"/>
        <v>0</v>
      </c>
      <c r="AG191" s="39" t="str">
        <f>IF(AF191=0,"",LOOKUP(AF191,'EVALUACIÓN DE RIESGO'!$C$30:$C$34,'EVALUACIÓN DE RIESGO'!$B$30:$B$34))</f>
        <v/>
      </c>
    </row>
    <row r="192" spans="1:33" x14ac:dyDescent="0.25">
      <c r="A192" s="40" t="str">
        <f t="shared" si="19"/>
        <v/>
      </c>
      <c r="C192" s="41"/>
      <c r="D192" s="41"/>
      <c r="E192" s="42"/>
      <c r="F192" s="42"/>
      <c r="G192" s="42"/>
      <c r="H192" s="42"/>
      <c r="I192" s="43" t="str">
        <f>+IF(C192="","",IF(Z192=0,"Faltan Datos",IF(Z192="VALORES NO VÁLIDOS","VALORES NO VÁLIDOS",INDEX('[3]EVALUACIÓN DE RIESGO'!$B$5:$B$9,MATCH('ANÁLISIS DE RIESGO'!Z192,'[3]EVALUACIÓN DE RIESGO'!$G$5:$G$9,0),1))))</f>
        <v/>
      </c>
      <c r="J192" s="42"/>
      <c r="K192" s="42"/>
      <c r="L192" s="45" t="str">
        <f t="shared" si="18"/>
        <v/>
      </c>
      <c r="M192" s="47"/>
      <c r="N192" s="47"/>
      <c r="O192" s="42"/>
      <c r="P192" s="42"/>
      <c r="Q192" s="42"/>
      <c r="R192" s="45" t="str">
        <f t="shared" si="14"/>
        <v/>
      </c>
      <c r="V192" s="39" t="str">
        <f>+IF(OR(C192="",E192=""),"",VLOOKUP(E192,'EVALUACIÓN DE RIESGO'!$C$4:$G$9,5,FALSE))</f>
        <v/>
      </c>
      <c r="W192" s="39" t="str">
        <f>+IF(OR(C192="",F192=""),"",INDEX('EVALUACIÓN DE RIESGO'!$G$5:$G$9,MATCH('ANÁLISIS DE RIESGO'!F192,Calidad,0),1))</f>
        <v/>
      </c>
      <c r="X192" s="39" t="str">
        <f>+IF(OR(C192="",G192=""),"",INDEX('EVALUACIÓN DE RIESGO'!$G$5:$G$9,MATCH('ANÁLISIS DE RIESGO'!G192,MedioAmbiente2,0),1))</f>
        <v/>
      </c>
      <c r="Y192" s="39" t="str">
        <f>+IF(OR(C192="",H192=""),"",INDEX('EVALUACIÓN DE RIESGO'!$G$5:$G$9,MATCH('ANÁLISIS DE RIESGO'!H192,Salud,0),1))</f>
        <v/>
      </c>
      <c r="Z192" s="39">
        <f t="shared" si="17"/>
        <v>0</v>
      </c>
      <c r="AA192" s="39">
        <f>+IF(OR(C192="",K192=""),0,VLOOKUP(K192,'EVALUACIÓN DE RIESGO'!$C$22:$D$26,2,FALSE))</f>
        <v>0</v>
      </c>
      <c r="AB192" s="39">
        <f t="shared" si="15"/>
        <v>0</v>
      </c>
      <c r="AC192" s="39" t="str">
        <f>IF(AB192=0,"",LOOKUP(AB192,'EVALUACIÓN DE RIESGO'!$C$30:$C$34,'EVALUACIÓN DE RIESGO'!$B$30:$B$34))</f>
        <v/>
      </c>
      <c r="AD192" s="39">
        <f>+IF(OR(C192="",O192=""),0,VLOOKUP(O192,'EVALUACIÓN DE RIESGO'!$C$22:$D$26,2,FALSE))</f>
        <v>0</v>
      </c>
      <c r="AE192" s="39">
        <f>+IF(OR(C192="",Q192=""),0,(VLOOKUP(Q192,'EVALUACIÓN DE RIESGO'!$B$5:$G$9,6,FALSE)))</f>
        <v>0</v>
      </c>
      <c r="AF192" s="39">
        <f t="shared" si="16"/>
        <v>0</v>
      </c>
      <c r="AG192" s="39" t="str">
        <f>IF(AF192=0,"",LOOKUP(AF192,'EVALUACIÓN DE RIESGO'!$C$30:$C$34,'EVALUACIÓN DE RIESGO'!$B$30:$B$34))</f>
        <v/>
      </c>
    </row>
    <row r="193" spans="1:33" x14ac:dyDescent="0.25">
      <c r="A193" s="40" t="str">
        <f t="shared" si="19"/>
        <v/>
      </c>
      <c r="C193" s="41"/>
      <c r="D193" s="41"/>
      <c r="E193" s="42"/>
      <c r="F193" s="42"/>
      <c r="G193" s="42"/>
      <c r="H193" s="42"/>
      <c r="I193" s="43" t="str">
        <f>+IF(C193="","",IF(Z193=0,"Faltan Datos",IF(Z193="VALORES NO VÁLIDOS","VALORES NO VÁLIDOS",INDEX('[3]EVALUACIÓN DE RIESGO'!$B$5:$B$9,MATCH('ANÁLISIS DE RIESGO'!Z193,'[3]EVALUACIÓN DE RIESGO'!$G$5:$G$9,0),1))))</f>
        <v/>
      </c>
      <c r="J193" s="42"/>
      <c r="K193" s="42"/>
      <c r="L193" s="45" t="str">
        <f t="shared" si="18"/>
        <v/>
      </c>
      <c r="M193" s="47"/>
      <c r="N193" s="47"/>
      <c r="O193" s="42"/>
      <c r="P193" s="42"/>
      <c r="Q193" s="42"/>
      <c r="R193" s="45" t="str">
        <f t="shared" si="14"/>
        <v/>
      </c>
      <c r="V193" s="39" t="str">
        <f>+IF(OR(C193="",E193=""),"",VLOOKUP(E193,'EVALUACIÓN DE RIESGO'!$C$4:$G$9,5,FALSE))</f>
        <v/>
      </c>
      <c r="W193" s="39" t="str">
        <f>+IF(OR(C193="",F193=""),"",INDEX('EVALUACIÓN DE RIESGO'!$G$5:$G$9,MATCH('ANÁLISIS DE RIESGO'!F193,Calidad,0),1))</f>
        <v/>
      </c>
      <c r="X193" s="39" t="str">
        <f>+IF(OR(C193="",G193=""),"",INDEX('EVALUACIÓN DE RIESGO'!$G$5:$G$9,MATCH('ANÁLISIS DE RIESGO'!G193,MedioAmbiente2,0),1))</f>
        <v/>
      </c>
      <c r="Y193" s="39" t="str">
        <f>+IF(OR(C193="",H193=""),"",INDEX('EVALUACIÓN DE RIESGO'!$G$5:$G$9,MATCH('ANÁLISIS DE RIESGO'!H193,Salud,0),1))</f>
        <v/>
      </c>
      <c r="Z193" s="39">
        <f t="shared" si="17"/>
        <v>0</v>
      </c>
      <c r="AA193" s="39">
        <f>+IF(OR(C193="",K193=""),0,VLOOKUP(K193,'EVALUACIÓN DE RIESGO'!$C$22:$D$26,2,FALSE))</f>
        <v>0</v>
      </c>
      <c r="AB193" s="39">
        <f t="shared" si="15"/>
        <v>0</v>
      </c>
      <c r="AC193" s="39" t="str">
        <f>IF(AB193=0,"",LOOKUP(AB193,'EVALUACIÓN DE RIESGO'!$C$30:$C$34,'EVALUACIÓN DE RIESGO'!$B$30:$B$34))</f>
        <v/>
      </c>
      <c r="AD193" s="39">
        <f>+IF(OR(C193="",O193=""),0,VLOOKUP(O193,'EVALUACIÓN DE RIESGO'!$C$22:$D$26,2,FALSE))</f>
        <v>0</v>
      </c>
      <c r="AE193" s="39">
        <f>+IF(OR(C193="",Q193=""),0,(VLOOKUP(Q193,'EVALUACIÓN DE RIESGO'!$B$5:$G$9,6,FALSE)))</f>
        <v>0</v>
      </c>
      <c r="AF193" s="39">
        <f t="shared" si="16"/>
        <v>0</v>
      </c>
      <c r="AG193" s="39" t="str">
        <f>IF(AF193=0,"",LOOKUP(AF193,'EVALUACIÓN DE RIESGO'!$C$30:$C$34,'EVALUACIÓN DE RIESGO'!$B$30:$B$34))</f>
        <v/>
      </c>
    </row>
    <row r="194" spans="1:33" x14ac:dyDescent="0.25">
      <c r="A194" s="40" t="str">
        <f t="shared" si="19"/>
        <v/>
      </c>
      <c r="C194" s="41"/>
      <c r="D194" s="41"/>
      <c r="E194" s="42"/>
      <c r="F194" s="42"/>
      <c r="G194" s="42"/>
      <c r="H194" s="42"/>
      <c r="I194" s="43" t="str">
        <f>+IF(C194="","",IF(Z194=0,"Faltan Datos",IF(Z194="VALORES NO VÁLIDOS","VALORES NO VÁLIDOS",INDEX('[3]EVALUACIÓN DE RIESGO'!$B$5:$B$9,MATCH('ANÁLISIS DE RIESGO'!Z194,'[3]EVALUACIÓN DE RIESGO'!$G$5:$G$9,0),1))))</f>
        <v/>
      </c>
      <c r="J194" s="42"/>
      <c r="K194" s="42"/>
      <c r="L194" s="45" t="str">
        <f t="shared" si="18"/>
        <v/>
      </c>
      <c r="M194" s="47"/>
      <c r="N194" s="47"/>
      <c r="O194" s="42"/>
      <c r="P194" s="42"/>
      <c r="Q194" s="42"/>
      <c r="R194" s="45" t="str">
        <f t="shared" si="14"/>
        <v/>
      </c>
      <c r="V194" s="39" t="str">
        <f>+IF(OR(C194="",E194=""),"",VLOOKUP(E194,'EVALUACIÓN DE RIESGO'!$C$4:$G$9,5,FALSE))</f>
        <v/>
      </c>
      <c r="W194" s="39" t="str">
        <f>+IF(OR(C194="",F194=""),"",INDEX('EVALUACIÓN DE RIESGO'!$G$5:$G$9,MATCH('ANÁLISIS DE RIESGO'!F194,Calidad,0),1))</f>
        <v/>
      </c>
      <c r="X194" s="39" t="str">
        <f>+IF(OR(C194="",G194=""),"",INDEX('EVALUACIÓN DE RIESGO'!$G$5:$G$9,MATCH('ANÁLISIS DE RIESGO'!G194,MedioAmbiente2,0),1))</f>
        <v/>
      </c>
      <c r="Y194" s="39" t="str">
        <f>+IF(OR(C194="",H194=""),"",INDEX('EVALUACIÓN DE RIESGO'!$G$5:$G$9,MATCH('ANÁLISIS DE RIESGO'!H194,Salud,0),1))</f>
        <v/>
      </c>
      <c r="Z194" s="39">
        <f t="shared" si="17"/>
        <v>0</v>
      </c>
      <c r="AA194" s="39">
        <f>+IF(OR(C194="",K194=""),0,VLOOKUP(K194,'EVALUACIÓN DE RIESGO'!$C$22:$D$26,2,FALSE))</f>
        <v>0</v>
      </c>
      <c r="AB194" s="39">
        <f t="shared" si="15"/>
        <v>0</v>
      </c>
      <c r="AC194" s="39" t="str">
        <f>IF(AB194=0,"",LOOKUP(AB194,'EVALUACIÓN DE RIESGO'!$C$30:$C$34,'EVALUACIÓN DE RIESGO'!$B$30:$B$34))</f>
        <v/>
      </c>
      <c r="AD194" s="39">
        <f>+IF(OR(C194="",O194=""),0,VLOOKUP(O194,'EVALUACIÓN DE RIESGO'!$C$22:$D$26,2,FALSE))</f>
        <v>0</v>
      </c>
      <c r="AE194" s="39">
        <f>+IF(OR(C194="",Q194=""),0,(VLOOKUP(Q194,'EVALUACIÓN DE RIESGO'!$B$5:$G$9,6,FALSE)))</f>
        <v>0</v>
      </c>
      <c r="AF194" s="39">
        <f t="shared" si="16"/>
        <v>0</v>
      </c>
      <c r="AG194" s="39" t="str">
        <f>IF(AF194=0,"",LOOKUP(AF194,'EVALUACIÓN DE RIESGO'!$C$30:$C$34,'EVALUACIÓN DE RIESGO'!$B$30:$B$34))</f>
        <v/>
      </c>
    </row>
    <row r="195" spans="1:33" x14ac:dyDescent="0.25">
      <c r="A195" s="40" t="str">
        <f t="shared" si="19"/>
        <v/>
      </c>
      <c r="C195" s="41"/>
      <c r="D195" s="41"/>
      <c r="E195" s="42"/>
      <c r="F195" s="42"/>
      <c r="G195" s="42"/>
      <c r="H195" s="42"/>
      <c r="I195" s="43" t="str">
        <f>+IF(C195="","",IF(Z195=0,"Faltan Datos",IF(Z195="VALORES NO VÁLIDOS","VALORES NO VÁLIDOS",INDEX('[3]EVALUACIÓN DE RIESGO'!$B$5:$B$9,MATCH('ANÁLISIS DE RIESGO'!Z195,'[3]EVALUACIÓN DE RIESGO'!$G$5:$G$9,0),1))))</f>
        <v/>
      </c>
      <c r="J195" s="42"/>
      <c r="K195" s="42"/>
      <c r="L195" s="45" t="str">
        <f t="shared" si="18"/>
        <v/>
      </c>
      <c r="M195" s="47"/>
      <c r="N195" s="47"/>
      <c r="O195" s="42"/>
      <c r="P195" s="42"/>
      <c r="Q195" s="42"/>
      <c r="R195" s="92" t="str">
        <f t="shared" si="14"/>
        <v/>
      </c>
      <c r="V195" s="39" t="str">
        <f>+IF(OR(C195="",E195=""),"",VLOOKUP(E195,'EVALUACIÓN DE RIESGO'!$C$4:$G$9,5,FALSE))</f>
        <v/>
      </c>
      <c r="W195" s="39" t="str">
        <f>+IF(OR(C195="",F195=""),"",INDEX('EVALUACIÓN DE RIESGO'!$G$5:$G$9,MATCH('ANÁLISIS DE RIESGO'!F195,Calidad,0),1))</f>
        <v/>
      </c>
      <c r="X195" s="39" t="str">
        <f>+IF(OR(C195="",G195=""),"",INDEX('EVALUACIÓN DE RIESGO'!$G$5:$G$9,MATCH('ANÁLISIS DE RIESGO'!G195,MedioAmbiente2,0),1))</f>
        <v/>
      </c>
      <c r="Y195" s="39" t="str">
        <f>+IF(OR(C195="",H195=""),"",INDEX('EVALUACIÓN DE RIESGO'!$G$5:$G$9,MATCH('ANÁLISIS DE RIESGO'!H195,Salud,0),1))</f>
        <v/>
      </c>
      <c r="Z195" s="39">
        <f t="shared" si="17"/>
        <v>0</v>
      </c>
      <c r="AA195" s="39">
        <f>+IF(OR(C195="",K195=""),0,VLOOKUP(K195,'EVALUACIÓN DE RIESGO'!$C$22:$D$26,2,FALSE))</f>
        <v>0</v>
      </c>
      <c r="AB195" s="39">
        <f t="shared" si="15"/>
        <v>0</v>
      </c>
      <c r="AC195" s="39" t="str">
        <f>IF(AB195=0,"",LOOKUP(AB195,'EVALUACIÓN DE RIESGO'!$C$30:$C$34,'EVALUACIÓN DE RIESGO'!$B$30:$B$34))</f>
        <v/>
      </c>
      <c r="AD195" s="39">
        <f>+IF(OR(C195="",O195=""),0,VLOOKUP(O195,'EVALUACIÓN DE RIESGO'!$C$22:$D$26,2,FALSE))</f>
        <v>0</v>
      </c>
      <c r="AE195" s="39">
        <f>+IF(OR(C195="",Q195=""),0,(VLOOKUP(Q195,'EVALUACIÓN DE RIESGO'!$B$5:$G$9,6,FALSE)))</f>
        <v>0</v>
      </c>
      <c r="AF195" s="39">
        <f t="shared" si="16"/>
        <v>0</v>
      </c>
      <c r="AG195" s="39" t="str">
        <f>IF(AF195=0,"",LOOKUP(AF195,'EVALUACIÓN DE RIESGO'!$C$30:$C$34,'EVALUACIÓN DE RIESGO'!$B$30:$B$34))</f>
        <v/>
      </c>
    </row>
    <row r="196" spans="1:33" x14ac:dyDescent="0.25">
      <c r="A196" s="40" t="str">
        <f t="shared" si="19"/>
        <v/>
      </c>
      <c r="C196" s="41"/>
      <c r="D196" s="41"/>
      <c r="E196" s="42"/>
      <c r="F196" s="42"/>
      <c r="G196" s="42"/>
      <c r="H196" s="42"/>
      <c r="I196" s="43" t="str">
        <f>+IF(C196="","",IF(Z196=0,"Faltan Datos",IF(Z196="VALORES NO VÁLIDOS","VALORES NO VÁLIDOS",INDEX('[3]EVALUACIÓN DE RIESGO'!$B$5:$B$9,MATCH('ANÁLISIS DE RIESGO'!Z196,'[3]EVALUACIÓN DE RIESGO'!$G$5:$G$9,0),1))))</f>
        <v/>
      </c>
      <c r="J196" s="42"/>
      <c r="K196" s="42"/>
      <c r="L196" s="45" t="str">
        <f t="shared" si="18"/>
        <v/>
      </c>
      <c r="M196" s="47"/>
      <c r="N196" s="47"/>
      <c r="O196" s="42"/>
      <c r="P196" s="42"/>
      <c r="Q196" s="42"/>
      <c r="R196" s="92" t="str">
        <f t="shared" si="14"/>
        <v/>
      </c>
      <c r="V196" s="39" t="str">
        <f>+IF(OR(C196="",E196=""),"",VLOOKUP(E196,'EVALUACIÓN DE RIESGO'!$C$4:$G$9,5,FALSE))</f>
        <v/>
      </c>
      <c r="W196" s="39" t="str">
        <f>+IF(OR(C196="",F196=""),"",INDEX('EVALUACIÓN DE RIESGO'!$G$5:$G$9,MATCH('ANÁLISIS DE RIESGO'!F196,Calidad,0),1))</f>
        <v/>
      </c>
      <c r="X196" s="39" t="str">
        <f>+IF(OR(C196="",G196=""),"",INDEX('EVALUACIÓN DE RIESGO'!$G$5:$G$9,MATCH('ANÁLISIS DE RIESGO'!G196,MedioAmbiente2,0),1))</f>
        <v/>
      </c>
      <c r="Y196" s="39" t="str">
        <f>+IF(OR(C196="",H196=""),"",INDEX('EVALUACIÓN DE RIESGO'!$G$5:$G$9,MATCH('ANÁLISIS DE RIESGO'!H196,Salud,0),1))</f>
        <v/>
      </c>
      <c r="Z196" s="39">
        <f t="shared" si="17"/>
        <v>0</v>
      </c>
      <c r="AA196" s="39">
        <f>+IF(OR(C196="",K196=""),0,VLOOKUP(K196,'EVALUACIÓN DE RIESGO'!$C$22:$D$26,2,FALSE))</f>
        <v>0</v>
      </c>
      <c r="AB196" s="39">
        <f t="shared" si="15"/>
        <v>0</v>
      </c>
      <c r="AC196" s="39" t="str">
        <f>IF(AB196=0,"",LOOKUP(AB196,'EVALUACIÓN DE RIESGO'!$C$30:$C$34,'EVALUACIÓN DE RIESGO'!$B$30:$B$34))</f>
        <v/>
      </c>
      <c r="AD196" s="39">
        <f>+IF(OR(C196="",O196=""),0,VLOOKUP(O196,'EVALUACIÓN DE RIESGO'!$C$22:$D$26,2,FALSE))</f>
        <v>0</v>
      </c>
      <c r="AE196" s="39">
        <f>+IF(OR(C196="",Q196=""),0,(VLOOKUP(Q196,'EVALUACIÓN DE RIESGO'!$B$5:$G$9,6,FALSE)))</f>
        <v>0</v>
      </c>
      <c r="AF196" s="39">
        <f t="shared" si="16"/>
        <v>0</v>
      </c>
      <c r="AG196" s="39" t="str">
        <f>IF(AF196=0,"",LOOKUP(AF196,'EVALUACIÓN DE RIESGO'!$C$30:$C$34,'EVALUACIÓN DE RIESGO'!$B$30:$B$34))</f>
        <v/>
      </c>
    </row>
    <row r="197" spans="1:33" x14ac:dyDescent="0.25">
      <c r="A197" s="40" t="str">
        <f t="shared" si="19"/>
        <v/>
      </c>
      <c r="C197" s="41"/>
      <c r="D197" s="41"/>
      <c r="E197" s="42"/>
      <c r="F197" s="42"/>
      <c r="G197" s="42"/>
      <c r="H197" s="42"/>
      <c r="I197" s="43" t="str">
        <f>+IF(C197="","",IF(Z197=0,"Faltan Datos",IF(Z197="VALORES NO VÁLIDOS","VALORES NO VÁLIDOS",INDEX('[3]EVALUACIÓN DE RIESGO'!$B$5:$B$9,MATCH('ANÁLISIS DE RIESGO'!Z197,'[3]EVALUACIÓN DE RIESGO'!$G$5:$G$9,0),1))))</f>
        <v/>
      </c>
      <c r="J197" s="42"/>
      <c r="K197" s="42"/>
      <c r="L197" s="45" t="str">
        <f t="shared" si="18"/>
        <v/>
      </c>
      <c r="M197" s="47"/>
      <c r="N197" s="47"/>
      <c r="O197" s="42"/>
      <c r="P197" s="42"/>
      <c r="Q197" s="42"/>
      <c r="R197" s="92" t="str">
        <f t="shared" si="14"/>
        <v/>
      </c>
      <c r="V197" s="39" t="str">
        <f>+IF(OR(C197="",E197=""),"",VLOOKUP(E197,'EVALUACIÓN DE RIESGO'!$C$4:$G$9,5,FALSE))</f>
        <v/>
      </c>
      <c r="W197" s="39" t="str">
        <f>+IF(OR(C197="",F197=""),"",INDEX('EVALUACIÓN DE RIESGO'!$G$5:$G$9,MATCH('ANÁLISIS DE RIESGO'!F197,Calidad,0),1))</f>
        <v/>
      </c>
      <c r="X197" s="39" t="str">
        <f>+IF(OR(C197="",G197=""),"",INDEX('EVALUACIÓN DE RIESGO'!$G$5:$G$9,MATCH('ANÁLISIS DE RIESGO'!G197,MedioAmbiente2,0),1))</f>
        <v/>
      </c>
      <c r="Y197" s="39" t="str">
        <f>+IF(OR(C197="",H197=""),"",INDEX('EVALUACIÓN DE RIESGO'!$G$5:$G$9,MATCH('ANÁLISIS DE RIESGO'!H197,Salud,0),1))</f>
        <v/>
      </c>
      <c r="Z197" s="39">
        <f t="shared" si="17"/>
        <v>0</v>
      </c>
      <c r="AA197" s="39">
        <f>+IF(OR(C197="",K197=""),0,VLOOKUP(K197,'EVALUACIÓN DE RIESGO'!$C$22:$D$26,2,FALSE))</f>
        <v>0</v>
      </c>
      <c r="AB197" s="39">
        <f t="shared" si="15"/>
        <v>0</v>
      </c>
      <c r="AC197" s="39" t="str">
        <f>IF(AB197=0,"",LOOKUP(AB197,'EVALUACIÓN DE RIESGO'!$C$30:$C$34,'EVALUACIÓN DE RIESGO'!$B$30:$B$34))</f>
        <v/>
      </c>
      <c r="AD197" s="39">
        <f>+IF(OR(C197="",O197=""),0,VLOOKUP(O197,'EVALUACIÓN DE RIESGO'!$C$22:$D$26,2,FALSE))</f>
        <v>0</v>
      </c>
      <c r="AE197" s="39">
        <f>+IF(OR(C197="",Q197=""),0,(VLOOKUP(Q197,'EVALUACIÓN DE RIESGO'!$B$5:$G$9,6,FALSE)))</f>
        <v>0</v>
      </c>
      <c r="AF197" s="39">
        <f t="shared" si="16"/>
        <v>0</v>
      </c>
      <c r="AG197" s="39" t="str">
        <f>IF(AF197=0,"",LOOKUP(AF197,'EVALUACIÓN DE RIESGO'!$C$30:$C$34,'EVALUACIÓN DE RIESGO'!$B$30:$B$34))</f>
        <v/>
      </c>
    </row>
    <row r="198" spans="1:33" x14ac:dyDescent="0.25">
      <c r="A198" s="40" t="str">
        <f t="shared" si="19"/>
        <v/>
      </c>
      <c r="C198" s="41"/>
      <c r="D198" s="41"/>
      <c r="E198" s="42"/>
      <c r="F198" s="42"/>
      <c r="G198" s="42"/>
      <c r="H198" s="42"/>
      <c r="I198" s="43" t="str">
        <f>+IF(C198="","",IF(Z198=0,"Faltan Datos",IF(Z198="VALORES NO VÁLIDOS","VALORES NO VÁLIDOS",INDEX('[3]EVALUACIÓN DE RIESGO'!$B$5:$B$9,MATCH('ANÁLISIS DE RIESGO'!Z198,'[3]EVALUACIÓN DE RIESGO'!$G$5:$G$9,0),1))))</f>
        <v/>
      </c>
      <c r="J198" s="42"/>
      <c r="K198" s="42"/>
      <c r="L198" s="45" t="str">
        <f t="shared" si="18"/>
        <v/>
      </c>
      <c r="M198" s="47"/>
      <c r="N198" s="47"/>
      <c r="O198" s="42"/>
      <c r="P198" s="42"/>
      <c r="Q198" s="42"/>
      <c r="R198" s="92" t="str">
        <f t="shared" si="14"/>
        <v/>
      </c>
      <c r="V198" s="39" t="str">
        <f>+IF(OR(C198="",E198=""),"",VLOOKUP(E198,'EVALUACIÓN DE RIESGO'!$C$4:$G$9,5,FALSE))</f>
        <v/>
      </c>
      <c r="W198" s="39" t="str">
        <f>+IF(OR(C198="",F198=""),"",INDEX('EVALUACIÓN DE RIESGO'!$G$5:$G$9,MATCH('ANÁLISIS DE RIESGO'!F198,Calidad,0),1))</f>
        <v/>
      </c>
      <c r="X198" s="39" t="str">
        <f>+IF(OR(C198="",G198=""),"",INDEX('EVALUACIÓN DE RIESGO'!$G$5:$G$9,MATCH('ANÁLISIS DE RIESGO'!G198,MedioAmbiente2,0),1))</f>
        <v/>
      </c>
      <c r="Y198" s="39" t="str">
        <f>+IF(OR(C198="",H198=""),"",INDEX('EVALUACIÓN DE RIESGO'!$G$5:$G$9,MATCH('ANÁLISIS DE RIESGO'!H198,Salud,0),1))</f>
        <v/>
      </c>
      <c r="Z198" s="39">
        <f t="shared" si="17"/>
        <v>0</v>
      </c>
      <c r="AA198" s="39">
        <f>+IF(OR(C198="",K198=""),0,VLOOKUP(K198,'EVALUACIÓN DE RIESGO'!$C$22:$D$26,2,FALSE))</f>
        <v>0</v>
      </c>
      <c r="AB198" s="39">
        <f t="shared" si="15"/>
        <v>0</v>
      </c>
      <c r="AC198" s="39" t="str">
        <f>IF(AB198=0,"",LOOKUP(AB198,'EVALUACIÓN DE RIESGO'!$C$30:$C$34,'EVALUACIÓN DE RIESGO'!$B$30:$B$34))</f>
        <v/>
      </c>
      <c r="AD198" s="39">
        <f>+IF(OR(C198="",O198=""),0,VLOOKUP(O198,'EVALUACIÓN DE RIESGO'!$C$22:$D$26,2,FALSE))</f>
        <v>0</v>
      </c>
      <c r="AE198" s="39">
        <f>+IF(OR(C198="",Q198=""),0,(VLOOKUP(Q198,'EVALUACIÓN DE RIESGO'!$B$5:$G$9,6,FALSE)))</f>
        <v>0</v>
      </c>
      <c r="AF198" s="39">
        <f t="shared" si="16"/>
        <v>0</v>
      </c>
      <c r="AG198" s="39" t="str">
        <f>IF(AF198=0,"",LOOKUP(AF198,'EVALUACIÓN DE RIESGO'!$C$30:$C$34,'EVALUACIÓN DE RIESGO'!$B$30:$B$34))</f>
        <v/>
      </c>
    </row>
    <row r="199" spans="1:33" x14ac:dyDescent="0.25">
      <c r="A199" s="40" t="str">
        <f t="shared" si="19"/>
        <v/>
      </c>
      <c r="C199" s="41"/>
      <c r="D199" s="41"/>
      <c r="E199" s="42"/>
      <c r="F199" s="42"/>
      <c r="G199" s="42"/>
      <c r="H199" s="42"/>
      <c r="I199" s="43" t="str">
        <f>+IF(C199="","",IF(Z199=0,"Faltan Datos",IF(Z199="VALORES NO VÁLIDOS","VALORES NO VÁLIDOS",INDEX('[3]EVALUACIÓN DE RIESGO'!$B$5:$B$9,MATCH('ANÁLISIS DE RIESGO'!Z199,'[3]EVALUACIÓN DE RIESGO'!$G$5:$G$9,0),1))))</f>
        <v/>
      </c>
      <c r="J199" s="42"/>
      <c r="K199" s="42"/>
      <c r="L199" s="45" t="str">
        <f t="shared" si="18"/>
        <v/>
      </c>
      <c r="M199" s="47"/>
      <c r="N199" s="47"/>
      <c r="O199" s="42"/>
      <c r="P199" s="42"/>
      <c r="Q199" s="42"/>
      <c r="R199" s="92" t="str">
        <f t="shared" si="14"/>
        <v/>
      </c>
      <c r="V199" s="39" t="str">
        <f>+IF(OR(C199="",E199=""),"",VLOOKUP(E199,'EVALUACIÓN DE RIESGO'!$C$4:$G$9,5,FALSE))</f>
        <v/>
      </c>
      <c r="W199" s="39" t="str">
        <f>+IF(OR(C199="",F199=""),"",INDEX('EVALUACIÓN DE RIESGO'!$G$5:$G$9,MATCH('ANÁLISIS DE RIESGO'!F199,Calidad,0),1))</f>
        <v/>
      </c>
      <c r="X199" s="39" t="str">
        <f>+IF(OR(C199="",G199=""),"",INDEX('EVALUACIÓN DE RIESGO'!$G$5:$G$9,MATCH('ANÁLISIS DE RIESGO'!G199,MedioAmbiente2,0),1))</f>
        <v/>
      </c>
      <c r="Y199" s="39" t="str">
        <f>+IF(OR(C199="",H199=""),"",INDEX('EVALUACIÓN DE RIESGO'!$G$5:$G$9,MATCH('ANÁLISIS DE RIESGO'!H199,Salud,0),1))</f>
        <v/>
      </c>
      <c r="Z199" s="39">
        <f t="shared" si="17"/>
        <v>0</v>
      </c>
      <c r="AA199" s="39">
        <f>+IF(OR(C199="",K199=""),0,VLOOKUP(K199,'EVALUACIÓN DE RIESGO'!$C$22:$D$26,2,FALSE))</f>
        <v>0</v>
      </c>
      <c r="AB199" s="39">
        <f t="shared" si="15"/>
        <v>0</v>
      </c>
      <c r="AC199" s="39" t="str">
        <f>IF(AB199=0,"",LOOKUP(AB199,'EVALUACIÓN DE RIESGO'!$C$30:$C$34,'EVALUACIÓN DE RIESGO'!$B$30:$B$34))</f>
        <v/>
      </c>
      <c r="AD199" s="39">
        <f>+IF(OR(C199="",O199=""),0,VLOOKUP(O199,'EVALUACIÓN DE RIESGO'!$C$22:$D$26,2,FALSE))</f>
        <v>0</v>
      </c>
      <c r="AE199" s="39">
        <f>+IF(OR(C199="",Q199=""),0,(VLOOKUP(Q199,'EVALUACIÓN DE RIESGO'!$B$5:$G$9,6,FALSE)))</f>
        <v>0</v>
      </c>
      <c r="AF199" s="39">
        <f t="shared" si="16"/>
        <v>0</v>
      </c>
      <c r="AG199" s="39" t="str">
        <f>IF(AF199=0,"",LOOKUP(AF199,'EVALUACIÓN DE RIESGO'!$C$30:$C$34,'EVALUACIÓN DE RIESGO'!$B$30:$B$34))</f>
        <v/>
      </c>
    </row>
    <row r="200" spans="1:33" x14ac:dyDescent="0.25">
      <c r="A200" s="40" t="str">
        <f t="shared" si="19"/>
        <v/>
      </c>
      <c r="C200" s="41"/>
      <c r="D200" s="41"/>
      <c r="E200" s="42"/>
      <c r="F200" s="42"/>
      <c r="G200" s="42"/>
      <c r="H200" s="42"/>
      <c r="I200" s="43" t="str">
        <f>+IF(C200="","",IF(Z200=0,"Faltan Datos",IF(Z200="VALORES NO VÁLIDOS","VALORES NO VÁLIDOS",INDEX('[3]EVALUACIÓN DE RIESGO'!$B$5:$B$9,MATCH('ANÁLISIS DE RIESGO'!Z200,'[3]EVALUACIÓN DE RIESGO'!$G$5:$G$9,0),1))))</f>
        <v/>
      </c>
      <c r="J200" s="42"/>
      <c r="K200" s="42"/>
      <c r="L200" s="45" t="str">
        <f t="shared" si="18"/>
        <v/>
      </c>
      <c r="M200" s="47"/>
      <c r="N200" s="47"/>
      <c r="O200" s="42"/>
      <c r="P200" s="42"/>
      <c r="Q200" s="42"/>
      <c r="R200" s="92" t="str">
        <f t="shared" si="14"/>
        <v/>
      </c>
      <c r="V200" s="39" t="str">
        <f>+IF(OR(C200="",E200=""),"",VLOOKUP(E200,'EVALUACIÓN DE RIESGO'!$C$4:$G$9,5,FALSE))</f>
        <v/>
      </c>
      <c r="W200" s="39" t="str">
        <f>+IF(OR(C200="",F200=""),"",INDEX('EVALUACIÓN DE RIESGO'!$G$5:$G$9,MATCH('ANÁLISIS DE RIESGO'!F200,Calidad,0),1))</f>
        <v/>
      </c>
      <c r="X200" s="39" t="str">
        <f>+IF(OR(C200="",G200=""),"",INDEX('EVALUACIÓN DE RIESGO'!$G$5:$G$9,MATCH('ANÁLISIS DE RIESGO'!G200,MedioAmbiente2,0),1))</f>
        <v/>
      </c>
      <c r="Y200" s="39" t="str">
        <f>+IF(OR(C200="",H200=""),"",INDEX('EVALUACIÓN DE RIESGO'!$G$5:$G$9,MATCH('ANÁLISIS DE RIESGO'!H200,Salud,0),1))</f>
        <v/>
      </c>
      <c r="Z200" s="39">
        <f t="shared" si="17"/>
        <v>0</v>
      </c>
      <c r="AA200" s="39">
        <f>+IF(OR(C200="",K200=""),0,VLOOKUP(K200,'EVALUACIÓN DE RIESGO'!$C$22:$D$26,2,FALSE))</f>
        <v>0</v>
      </c>
      <c r="AB200" s="39">
        <f t="shared" si="15"/>
        <v>0</v>
      </c>
      <c r="AC200" s="39" t="str">
        <f>IF(AB200=0,"",LOOKUP(AB200,'EVALUACIÓN DE RIESGO'!$C$30:$C$34,'EVALUACIÓN DE RIESGO'!$B$30:$B$34))</f>
        <v/>
      </c>
      <c r="AD200" s="39">
        <f>+IF(OR(C200="",O200=""),0,VLOOKUP(O200,'EVALUACIÓN DE RIESGO'!$C$22:$D$26,2,FALSE))</f>
        <v>0</v>
      </c>
      <c r="AE200" s="39">
        <f>+IF(OR(C200="",Q200=""),0,(VLOOKUP(Q200,'EVALUACIÓN DE RIESGO'!$B$5:$G$9,6,FALSE)))</f>
        <v>0</v>
      </c>
      <c r="AF200" s="39">
        <f t="shared" si="16"/>
        <v>0</v>
      </c>
      <c r="AG200" s="39" t="str">
        <f>IF(AF200=0,"",LOOKUP(AF200,'EVALUACIÓN DE RIESGO'!$C$30:$C$34,'EVALUACIÓN DE RIESGO'!$B$30:$B$34))</f>
        <v/>
      </c>
    </row>
    <row r="201" spans="1:33" x14ac:dyDescent="0.25">
      <c r="A201" s="40" t="str">
        <f t="shared" si="19"/>
        <v/>
      </c>
      <c r="C201" s="41"/>
      <c r="D201" s="41"/>
      <c r="E201" s="42"/>
      <c r="F201" s="42"/>
      <c r="G201" s="42"/>
      <c r="H201" s="42"/>
      <c r="I201" s="43" t="str">
        <f>+IF(C201="","",IF(Z201=0,"Faltan Datos",IF(Z201="VALORES NO VÁLIDOS","VALORES NO VÁLIDOS",INDEX('[3]EVALUACIÓN DE RIESGO'!$B$5:$B$9,MATCH('ANÁLISIS DE RIESGO'!Z201,'[3]EVALUACIÓN DE RIESGO'!$G$5:$G$9,0),1))))</f>
        <v/>
      </c>
      <c r="J201" s="42"/>
      <c r="K201" s="42"/>
      <c r="L201" s="45" t="str">
        <f t="shared" si="18"/>
        <v/>
      </c>
      <c r="M201" s="47"/>
      <c r="N201" s="47"/>
      <c r="O201" s="42"/>
      <c r="P201" s="42"/>
      <c r="Q201" s="42"/>
      <c r="R201" s="92" t="str">
        <f t="shared" si="14"/>
        <v/>
      </c>
      <c r="V201" s="39" t="str">
        <f>+IF(OR(C201="",E201=""),"",VLOOKUP(E201,'EVALUACIÓN DE RIESGO'!$C$4:$G$9,5,FALSE))</f>
        <v/>
      </c>
      <c r="W201" s="39" t="str">
        <f>+IF(OR(C201="",F201=""),"",INDEX('EVALUACIÓN DE RIESGO'!$G$5:$G$9,MATCH('ANÁLISIS DE RIESGO'!F201,Calidad,0),1))</f>
        <v/>
      </c>
      <c r="X201" s="39" t="str">
        <f>+IF(OR(C201="",G201=""),"",INDEX('EVALUACIÓN DE RIESGO'!$G$5:$G$9,MATCH('ANÁLISIS DE RIESGO'!G201,MedioAmbiente2,0),1))</f>
        <v/>
      </c>
      <c r="Y201" s="39" t="str">
        <f>+IF(OR(C201="",H201=""),"",INDEX('EVALUACIÓN DE RIESGO'!$G$5:$G$9,MATCH('ANÁLISIS DE RIESGO'!H201,Salud,0),1))</f>
        <v/>
      </c>
      <c r="Z201" s="39">
        <f t="shared" si="17"/>
        <v>0</v>
      </c>
      <c r="AA201" s="39">
        <f>+IF(OR(C201="",K201=""),0,VLOOKUP(K201,'EVALUACIÓN DE RIESGO'!$C$22:$D$26,2,FALSE))</f>
        <v>0</v>
      </c>
      <c r="AB201" s="39">
        <f t="shared" si="15"/>
        <v>0</v>
      </c>
      <c r="AC201" s="39" t="str">
        <f>IF(AB201=0,"",LOOKUP(AB201,'EVALUACIÓN DE RIESGO'!$C$30:$C$34,'EVALUACIÓN DE RIESGO'!$B$30:$B$34))</f>
        <v/>
      </c>
      <c r="AD201" s="39">
        <f>+IF(OR(C201="",O201=""),0,VLOOKUP(O201,'EVALUACIÓN DE RIESGO'!$C$22:$D$26,2,FALSE))</f>
        <v>0</v>
      </c>
      <c r="AE201" s="39">
        <f>+IF(OR(C201="",Q201=""),0,(VLOOKUP(Q201,'EVALUACIÓN DE RIESGO'!$B$5:$G$9,6,FALSE)))</f>
        <v>0</v>
      </c>
      <c r="AF201" s="39">
        <f t="shared" si="16"/>
        <v>0</v>
      </c>
      <c r="AG201" s="39" t="str">
        <f>IF(AF201=0,"",LOOKUP(AF201,'EVALUACIÓN DE RIESGO'!$C$30:$C$34,'EVALUACIÓN DE RIESGO'!$B$30:$B$34))</f>
        <v/>
      </c>
    </row>
    <row r="202" spans="1:33" x14ac:dyDescent="0.25">
      <c r="A202" s="40" t="str">
        <f t="shared" si="19"/>
        <v/>
      </c>
      <c r="C202" s="41"/>
      <c r="D202" s="41"/>
      <c r="E202" s="42"/>
      <c r="F202" s="42"/>
      <c r="G202" s="42"/>
      <c r="H202" s="42"/>
      <c r="I202" s="43" t="str">
        <f>+IF(C202="","",IF(Z202=0,"Faltan Datos",IF(Z202="VALORES NO VÁLIDOS","VALORES NO VÁLIDOS",INDEX('[3]EVALUACIÓN DE RIESGO'!$B$5:$B$9,MATCH('ANÁLISIS DE RIESGO'!Z202,'[3]EVALUACIÓN DE RIESGO'!$G$5:$G$9,0),1))))</f>
        <v/>
      </c>
      <c r="J202" s="42"/>
      <c r="K202" s="42"/>
      <c r="L202" s="45" t="str">
        <f t="shared" si="18"/>
        <v/>
      </c>
      <c r="M202" s="47"/>
      <c r="N202" s="47"/>
      <c r="O202" s="42"/>
      <c r="P202" s="42"/>
      <c r="Q202" s="42"/>
      <c r="R202" s="92" t="str">
        <f t="shared" si="14"/>
        <v/>
      </c>
      <c r="V202" s="39" t="str">
        <f>+IF(OR(C202="",E202=""),"",VLOOKUP(E202,'EVALUACIÓN DE RIESGO'!$C$4:$G$9,5,FALSE))</f>
        <v/>
      </c>
      <c r="W202" s="39" t="str">
        <f>+IF(OR(C202="",F202=""),"",INDEX('EVALUACIÓN DE RIESGO'!$G$5:$G$9,MATCH('ANÁLISIS DE RIESGO'!F202,Calidad,0),1))</f>
        <v/>
      </c>
      <c r="X202" s="39" t="str">
        <f>+IF(OR(C202="",G202=""),"",INDEX('EVALUACIÓN DE RIESGO'!$G$5:$G$9,MATCH('ANÁLISIS DE RIESGO'!G202,MedioAmbiente2,0),1))</f>
        <v/>
      </c>
      <c r="Y202" s="39" t="str">
        <f>+IF(OR(C202="",H202=""),"",INDEX('EVALUACIÓN DE RIESGO'!$G$5:$G$9,MATCH('ANÁLISIS DE RIESGO'!H202,Salud,0),1))</f>
        <v/>
      </c>
      <c r="Z202" s="39">
        <f t="shared" si="17"/>
        <v>0</v>
      </c>
      <c r="AA202" s="39">
        <f>+IF(OR(C202="",K202=""),0,VLOOKUP(K202,'EVALUACIÓN DE RIESGO'!$C$22:$D$26,2,FALSE))</f>
        <v>0</v>
      </c>
      <c r="AB202" s="39">
        <f t="shared" si="15"/>
        <v>0</v>
      </c>
      <c r="AC202" s="39" t="str">
        <f>IF(AB202=0,"",LOOKUP(AB202,'EVALUACIÓN DE RIESGO'!$C$30:$C$34,'EVALUACIÓN DE RIESGO'!$B$30:$B$34))</f>
        <v/>
      </c>
      <c r="AD202" s="39">
        <f>+IF(OR(C202="",O202=""),0,VLOOKUP(O202,'EVALUACIÓN DE RIESGO'!$C$22:$D$26,2,FALSE))</f>
        <v>0</v>
      </c>
      <c r="AE202" s="39">
        <f>+IF(OR(C202="",Q202=""),0,(VLOOKUP(Q202,'EVALUACIÓN DE RIESGO'!$B$5:$G$9,6,FALSE)))</f>
        <v>0</v>
      </c>
      <c r="AF202" s="39">
        <f t="shared" si="16"/>
        <v>0</v>
      </c>
      <c r="AG202" s="39" t="str">
        <f>IF(AF202=0,"",LOOKUP(AF202,'EVALUACIÓN DE RIESGO'!$C$30:$C$34,'EVALUACIÓN DE RIESGO'!$B$30:$B$34))</f>
        <v/>
      </c>
    </row>
    <row r="203" spans="1:33" x14ac:dyDescent="0.25">
      <c r="A203" s="40" t="str">
        <f t="shared" si="19"/>
        <v/>
      </c>
      <c r="C203" s="41"/>
      <c r="D203" s="41"/>
      <c r="E203" s="42"/>
      <c r="F203" s="42"/>
      <c r="G203" s="42"/>
      <c r="H203" s="42"/>
      <c r="I203" s="43" t="str">
        <f>+IF(C203="","",IF(Z203=0,"Faltan Datos",IF(Z203="VALORES NO VÁLIDOS","VALORES NO VÁLIDOS",INDEX('[3]EVALUACIÓN DE RIESGO'!$B$5:$B$9,MATCH('ANÁLISIS DE RIESGO'!Z203,'[3]EVALUACIÓN DE RIESGO'!$G$5:$G$9,0),1))))</f>
        <v/>
      </c>
      <c r="J203" s="42"/>
      <c r="K203" s="42"/>
      <c r="L203" s="45" t="str">
        <f t="shared" si="18"/>
        <v/>
      </c>
      <c r="M203" s="47"/>
      <c r="N203" s="47"/>
      <c r="O203" s="42"/>
      <c r="P203" s="42"/>
      <c r="Q203" s="42"/>
      <c r="R203" s="92" t="str">
        <f t="shared" si="14"/>
        <v/>
      </c>
      <c r="V203" s="39" t="str">
        <f>+IF(OR(C203="",E203=""),"",VLOOKUP(E203,'EVALUACIÓN DE RIESGO'!$C$4:$G$9,5,FALSE))</f>
        <v/>
      </c>
      <c r="W203" s="39" t="str">
        <f>+IF(OR(C203="",F203=""),"",INDEX('EVALUACIÓN DE RIESGO'!$G$5:$G$9,MATCH('ANÁLISIS DE RIESGO'!F203,Calidad,0),1))</f>
        <v/>
      </c>
      <c r="X203" s="39" t="str">
        <f>+IF(OR(C203="",G203=""),"",INDEX('EVALUACIÓN DE RIESGO'!$G$5:$G$9,MATCH('ANÁLISIS DE RIESGO'!G203,MedioAmbiente2,0),1))</f>
        <v/>
      </c>
      <c r="Y203" s="39" t="str">
        <f>+IF(OR(C203="",H203=""),"",INDEX('EVALUACIÓN DE RIESGO'!$G$5:$G$9,MATCH('ANÁLISIS DE RIESGO'!H203,Salud,0),1))</f>
        <v/>
      </c>
      <c r="Z203" s="39">
        <f t="shared" si="17"/>
        <v>0</v>
      </c>
      <c r="AA203" s="39">
        <f>+IF(OR(C203="",K203=""),0,VLOOKUP(K203,'EVALUACIÓN DE RIESGO'!$C$22:$D$26,2,FALSE))</f>
        <v>0</v>
      </c>
      <c r="AB203" s="39">
        <f t="shared" si="15"/>
        <v>0</v>
      </c>
      <c r="AC203" s="39" t="str">
        <f>IF(AB203=0,"",LOOKUP(AB203,'EVALUACIÓN DE RIESGO'!$C$30:$C$34,'EVALUACIÓN DE RIESGO'!$B$30:$B$34))</f>
        <v/>
      </c>
      <c r="AD203" s="39">
        <f>+IF(OR(C203="",O203=""),0,VLOOKUP(O203,'EVALUACIÓN DE RIESGO'!$C$22:$D$26,2,FALSE))</f>
        <v>0</v>
      </c>
      <c r="AE203" s="39">
        <f>+IF(OR(C203="",Q203=""),0,(VLOOKUP(Q203,'EVALUACIÓN DE RIESGO'!$B$5:$G$9,6,FALSE)))</f>
        <v>0</v>
      </c>
      <c r="AF203" s="39">
        <f t="shared" si="16"/>
        <v>0</v>
      </c>
      <c r="AG203" s="39" t="str">
        <f>IF(AF203=0,"",LOOKUP(AF203,'EVALUACIÓN DE RIESGO'!$C$30:$C$34,'EVALUACIÓN DE RIESGO'!$B$30:$B$34))</f>
        <v/>
      </c>
    </row>
    <row r="204" spans="1:33" x14ac:dyDescent="0.25">
      <c r="A204" s="40" t="str">
        <f t="shared" si="19"/>
        <v/>
      </c>
      <c r="C204" s="41"/>
      <c r="D204" s="41"/>
      <c r="E204" s="42"/>
      <c r="F204" s="42"/>
      <c r="G204" s="42"/>
      <c r="H204" s="42"/>
      <c r="I204" s="43" t="str">
        <f>+IF(C204="","",IF(Z204=0,"Faltan Datos",IF(Z204="VALORES NO VÁLIDOS","VALORES NO VÁLIDOS",INDEX('[3]EVALUACIÓN DE RIESGO'!$B$5:$B$9,MATCH('ANÁLISIS DE RIESGO'!Z204,'[3]EVALUACIÓN DE RIESGO'!$G$5:$G$9,0),1))))</f>
        <v/>
      </c>
      <c r="J204" s="42"/>
      <c r="K204" s="42"/>
      <c r="L204" s="45" t="str">
        <f t="shared" si="18"/>
        <v/>
      </c>
      <c r="M204" s="47"/>
      <c r="N204" s="47"/>
      <c r="O204" s="42"/>
      <c r="P204" s="42"/>
      <c r="Q204" s="42"/>
      <c r="R204" s="92" t="str">
        <f t="shared" si="14"/>
        <v/>
      </c>
      <c r="V204" s="39" t="str">
        <f>+IF(OR(C204="",E204=""),"",VLOOKUP(E204,'EVALUACIÓN DE RIESGO'!$C$4:$G$9,5,FALSE))</f>
        <v/>
      </c>
      <c r="W204" s="39" t="str">
        <f>+IF(OR(C204="",F204=""),"",INDEX('EVALUACIÓN DE RIESGO'!$G$5:$G$9,MATCH('ANÁLISIS DE RIESGO'!F204,Calidad,0),1))</f>
        <v/>
      </c>
      <c r="X204" s="39" t="str">
        <f>+IF(OR(C204="",G204=""),"",INDEX('EVALUACIÓN DE RIESGO'!$G$5:$G$9,MATCH('ANÁLISIS DE RIESGO'!G204,MedioAmbiente2,0),1))</f>
        <v/>
      </c>
      <c r="Y204" s="39" t="str">
        <f>+IF(OR(C204="",H204=""),"",INDEX('EVALUACIÓN DE RIESGO'!$G$5:$G$9,MATCH('ANÁLISIS DE RIESGO'!H204,Salud,0),1))</f>
        <v/>
      </c>
      <c r="Z204" s="39">
        <f t="shared" si="17"/>
        <v>0</v>
      </c>
      <c r="AA204" s="39">
        <f>+IF(OR(C204="",K204=""),0,VLOOKUP(K204,'EVALUACIÓN DE RIESGO'!$C$22:$D$26,2,FALSE))</f>
        <v>0</v>
      </c>
      <c r="AB204" s="39">
        <f t="shared" si="15"/>
        <v>0</v>
      </c>
      <c r="AC204" s="39" t="str">
        <f>IF(AB204=0,"",LOOKUP(AB204,'EVALUACIÓN DE RIESGO'!$C$30:$C$34,'EVALUACIÓN DE RIESGO'!$B$30:$B$34))</f>
        <v/>
      </c>
      <c r="AD204" s="39">
        <f>+IF(OR(C204="",O204=""),0,VLOOKUP(O204,'EVALUACIÓN DE RIESGO'!$C$22:$D$26,2,FALSE))</f>
        <v>0</v>
      </c>
      <c r="AE204" s="39">
        <f>+IF(OR(C204="",Q204=""),0,(VLOOKUP(Q204,'EVALUACIÓN DE RIESGO'!$B$5:$G$9,6,FALSE)))</f>
        <v>0</v>
      </c>
      <c r="AF204" s="39">
        <f t="shared" si="16"/>
        <v>0</v>
      </c>
      <c r="AG204" s="39" t="str">
        <f>IF(AF204=0,"",LOOKUP(AF204,'EVALUACIÓN DE RIESGO'!$C$30:$C$34,'EVALUACIÓN DE RIESGO'!$B$30:$B$34))</f>
        <v/>
      </c>
    </row>
    <row r="205" spans="1:33" x14ac:dyDescent="0.25">
      <c r="A205" s="40" t="str">
        <f t="shared" si="19"/>
        <v/>
      </c>
      <c r="C205" s="41"/>
      <c r="D205" s="41"/>
      <c r="E205" s="42"/>
      <c r="F205" s="42"/>
      <c r="G205" s="42"/>
      <c r="H205" s="42"/>
      <c r="I205" s="43" t="str">
        <f>+IF(C205="","",IF(Z205=0,"Faltan Datos",IF(Z205="VALORES NO VÁLIDOS","VALORES NO VÁLIDOS",INDEX('[3]EVALUACIÓN DE RIESGO'!$B$5:$B$9,MATCH('ANÁLISIS DE RIESGO'!Z205,'[3]EVALUACIÓN DE RIESGO'!$G$5:$G$9,0),1))))</f>
        <v/>
      </c>
      <c r="J205" s="42"/>
      <c r="K205" s="42"/>
      <c r="L205" s="45" t="str">
        <f t="shared" si="18"/>
        <v/>
      </c>
      <c r="M205" s="47"/>
      <c r="N205" s="47"/>
      <c r="O205" s="42"/>
      <c r="P205" s="42"/>
      <c r="Q205" s="42"/>
      <c r="R205" s="92" t="str">
        <f t="shared" si="14"/>
        <v/>
      </c>
      <c r="V205" s="39" t="str">
        <f>+IF(OR(C205="",E205=""),"",VLOOKUP(E205,'EVALUACIÓN DE RIESGO'!$C$4:$G$9,5,FALSE))</f>
        <v/>
      </c>
      <c r="W205" s="39" t="str">
        <f>+IF(OR(C205="",F205=""),"",INDEX('EVALUACIÓN DE RIESGO'!$G$5:$G$9,MATCH('ANÁLISIS DE RIESGO'!F205,Calidad,0),1))</f>
        <v/>
      </c>
      <c r="X205" s="39" t="str">
        <f>+IF(OR(C205="",G205=""),"",INDEX('EVALUACIÓN DE RIESGO'!$G$5:$G$9,MATCH('ANÁLISIS DE RIESGO'!G205,MedioAmbiente2,0),1))</f>
        <v/>
      </c>
      <c r="Y205" s="39" t="str">
        <f>+IF(OR(C205="",H205=""),"",INDEX('EVALUACIÓN DE RIESGO'!$G$5:$G$9,MATCH('ANÁLISIS DE RIESGO'!H205,Salud,0),1))</f>
        <v/>
      </c>
      <c r="Z205" s="39">
        <f t="shared" si="17"/>
        <v>0</v>
      </c>
      <c r="AA205" s="39">
        <f>+IF(OR(C205="",K205=""),0,VLOOKUP(K205,'EVALUACIÓN DE RIESGO'!$C$22:$D$26,2,FALSE))</f>
        <v>0</v>
      </c>
      <c r="AB205" s="39">
        <f t="shared" si="15"/>
        <v>0</v>
      </c>
      <c r="AC205" s="39" t="str">
        <f>IF(AB205=0,"",LOOKUP(AB205,'EVALUACIÓN DE RIESGO'!$C$30:$C$34,'EVALUACIÓN DE RIESGO'!$B$30:$B$34))</f>
        <v/>
      </c>
      <c r="AD205" s="39">
        <f>+IF(OR(C205="",O205=""),0,VLOOKUP(O205,'EVALUACIÓN DE RIESGO'!$C$22:$D$26,2,FALSE))</f>
        <v>0</v>
      </c>
      <c r="AE205" s="39">
        <f>+IF(OR(C205="",Q205=""),0,(VLOOKUP(Q205,'EVALUACIÓN DE RIESGO'!$B$5:$G$9,6,FALSE)))</f>
        <v>0</v>
      </c>
      <c r="AF205" s="39">
        <f t="shared" si="16"/>
        <v>0</v>
      </c>
      <c r="AG205" s="39" t="str">
        <f>IF(AF205=0,"",LOOKUP(AF205,'EVALUACIÓN DE RIESGO'!$C$30:$C$34,'EVALUACIÓN DE RIESGO'!$B$30:$B$34))</f>
        <v/>
      </c>
    </row>
    <row r="206" spans="1:33" x14ac:dyDescent="0.25">
      <c r="A206" s="40" t="str">
        <f t="shared" si="19"/>
        <v/>
      </c>
      <c r="C206" s="41"/>
      <c r="D206" s="41"/>
      <c r="E206" s="42"/>
      <c r="F206" s="42"/>
      <c r="G206" s="42"/>
      <c r="H206" s="42"/>
      <c r="I206" s="43" t="str">
        <f>+IF(C206="","",IF(Z206=0,"Faltan Datos",IF(Z206="VALORES NO VÁLIDOS","VALORES NO VÁLIDOS",INDEX('[3]EVALUACIÓN DE RIESGO'!$B$5:$B$9,MATCH('ANÁLISIS DE RIESGO'!Z206,'[3]EVALUACIÓN DE RIESGO'!$G$5:$G$9,0),1))))</f>
        <v/>
      </c>
      <c r="J206" s="42"/>
      <c r="K206" s="42"/>
      <c r="L206" s="45" t="str">
        <f t="shared" si="18"/>
        <v/>
      </c>
      <c r="M206" s="47"/>
      <c r="N206" s="47"/>
      <c r="O206" s="42"/>
      <c r="P206" s="42"/>
      <c r="Q206" s="42"/>
      <c r="R206" s="92" t="str">
        <f t="shared" si="14"/>
        <v/>
      </c>
      <c r="V206" s="39" t="str">
        <f>+IF(OR(C206="",E206=""),"",VLOOKUP(E206,'EVALUACIÓN DE RIESGO'!$C$4:$G$9,5,FALSE))</f>
        <v/>
      </c>
      <c r="W206" s="39" t="str">
        <f>+IF(OR(C206="",F206=""),"",INDEX('EVALUACIÓN DE RIESGO'!$G$5:$G$9,MATCH('ANÁLISIS DE RIESGO'!F206,Calidad,0),1))</f>
        <v/>
      </c>
      <c r="X206" s="39" t="str">
        <f>+IF(OR(C206="",G206=""),"",INDEX('EVALUACIÓN DE RIESGO'!$G$5:$G$9,MATCH('ANÁLISIS DE RIESGO'!G206,MedioAmbiente2,0),1))</f>
        <v/>
      </c>
      <c r="Y206" s="39" t="str">
        <f>+IF(OR(C206="",H206=""),"",INDEX('EVALUACIÓN DE RIESGO'!$G$5:$G$9,MATCH('ANÁLISIS DE RIESGO'!H206,Salud,0),1))</f>
        <v/>
      </c>
      <c r="Z206" s="39">
        <f t="shared" si="17"/>
        <v>0</v>
      </c>
      <c r="AA206" s="39">
        <f>+IF(OR(C206="",K206=""),0,VLOOKUP(K206,'EVALUACIÓN DE RIESGO'!$C$22:$D$26,2,FALSE))</f>
        <v>0</v>
      </c>
      <c r="AB206" s="39">
        <f t="shared" si="15"/>
        <v>0</v>
      </c>
      <c r="AC206" s="39" t="str">
        <f>IF(AB206=0,"",LOOKUP(AB206,'EVALUACIÓN DE RIESGO'!$C$30:$C$34,'EVALUACIÓN DE RIESGO'!$B$30:$B$34))</f>
        <v/>
      </c>
      <c r="AD206" s="39">
        <f>+IF(OR(C206="",O206=""),0,VLOOKUP(O206,'EVALUACIÓN DE RIESGO'!$C$22:$D$26,2,FALSE))</f>
        <v>0</v>
      </c>
      <c r="AE206" s="39">
        <f>+IF(OR(C206="",Q206=""),0,(VLOOKUP(Q206,'EVALUACIÓN DE RIESGO'!$B$5:$G$9,6,FALSE)))</f>
        <v>0</v>
      </c>
      <c r="AF206" s="39">
        <f t="shared" si="16"/>
        <v>0</v>
      </c>
      <c r="AG206" s="39" t="str">
        <f>IF(AF206=0,"",LOOKUP(AF206,'EVALUACIÓN DE RIESGO'!$C$30:$C$34,'EVALUACIÓN DE RIESGO'!$B$30:$B$34))</f>
        <v/>
      </c>
    </row>
    <row r="207" spans="1:33" x14ac:dyDescent="0.25">
      <c r="A207" s="40" t="str">
        <f t="shared" si="19"/>
        <v/>
      </c>
      <c r="C207" s="41"/>
      <c r="D207" s="41"/>
      <c r="E207" s="42"/>
      <c r="F207" s="42"/>
      <c r="G207" s="42"/>
      <c r="H207" s="42"/>
      <c r="I207" s="43" t="str">
        <f>+IF(C207="","",IF(Z207=0,"Faltan Datos",IF(Z207="VALORES NO VÁLIDOS","VALORES NO VÁLIDOS",INDEX('[3]EVALUACIÓN DE RIESGO'!$B$5:$B$9,MATCH('ANÁLISIS DE RIESGO'!Z207,'[3]EVALUACIÓN DE RIESGO'!$G$5:$G$9,0),1))))</f>
        <v/>
      </c>
      <c r="J207" s="42"/>
      <c r="K207" s="42"/>
      <c r="L207" s="45" t="str">
        <f t="shared" si="18"/>
        <v/>
      </c>
      <c r="M207" s="47"/>
      <c r="N207" s="47"/>
      <c r="O207" s="42"/>
      <c r="P207" s="42"/>
      <c r="Q207" s="42"/>
      <c r="R207" s="92" t="str">
        <f t="shared" si="14"/>
        <v/>
      </c>
      <c r="V207" s="39" t="str">
        <f>+IF(OR(C207="",E207=""),"",VLOOKUP(E207,'EVALUACIÓN DE RIESGO'!$C$4:$G$9,5,FALSE))</f>
        <v/>
      </c>
      <c r="W207" s="39" t="str">
        <f>+IF(OR(C207="",F207=""),"",INDEX('EVALUACIÓN DE RIESGO'!$G$5:$G$9,MATCH('ANÁLISIS DE RIESGO'!F207,Calidad,0),1))</f>
        <v/>
      </c>
      <c r="X207" s="39" t="str">
        <f>+IF(OR(C207="",G207=""),"",INDEX('EVALUACIÓN DE RIESGO'!$G$5:$G$9,MATCH('ANÁLISIS DE RIESGO'!G207,MedioAmbiente2,0),1))</f>
        <v/>
      </c>
      <c r="Y207" s="39" t="str">
        <f>+IF(OR(C207="",H207=""),"",INDEX('EVALUACIÓN DE RIESGO'!$G$5:$G$9,MATCH('ANÁLISIS DE RIESGO'!H207,Salud,0),1))</f>
        <v/>
      </c>
      <c r="Z207" s="39">
        <f t="shared" si="17"/>
        <v>0</v>
      </c>
      <c r="AA207" s="39">
        <f>+IF(OR(C207="",K207=""),0,VLOOKUP(K207,'EVALUACIÓN DE RIESGO'!$C$22:$D$26,2,FALSE))</f>
        <v>0</v>
      </c>
      <c r="AB207" s="39">
        <f t="shared" si="15"/>
        <v>0</v>
      </c>
      <c r="AC207" s="39" t="str">
        <f>IF(AB207=0,"",LOOKUP(AB207,'EVALUACIÓN DE RIESGO'!$C$30:$C$34,'EVALUACIÓN DE RIESGO'!$B$30:$B$34))</f>
        <v/>
      </c>
      <c r="AD207" s="39">
        <f>+IF(OR(C207="",O207=""),0,VLOOKUP(O207,'EVALUACIÓN DE RIESGO'!$C$22:$D$26,2,FALSE))</f>
        <v>0</v>
      </c>
      <c r="AE207" s="39">
        <f>+IF(OR(C207="",Q207=""),0,(VLOOKUP(Q207,'EVALUACIÓN DE RIESGO'!$B$5:$G$9,6,FALSE)))</f>
        <v>0</v>
      </c>
      <c r="AF207" s="39">
        <f t="shared" si="16"/>
        <v>0</v>
      </c>
      <c r="AG207" s="39" t="str">
        <f>IF(AF207=0,"",LOOKUP(AF207,'EVALUACIÓN DE RIESGO'!$C$30:$C$34,'EVALUACIÓN DE RIESGO'!$B$30:$B$34))</f>
        <v/>
      </c>
    </row>
    <row r="208" spans="1:33" x14ac:dyDescent="0.25">
      <c r="A208" s="40" t="str">
        <f t="shared" si="19"/>
        <v/>
      </c>
      <c r="C208" s="41"/>
      <c r="D208" s="41"/>
      <c r="E208" s="42"/>
      <c r="F208" s="42"/>
      <c r="G208" s="42"/>
      <c r="H208" s="42"/>
      <c r="I208" s="43" t="str">
        <f>+IF(C208="","",IF(Z208=0,"Faltan Datos",IF(Z208="VALORES NO VÁLIDOS","VALORES NO VÁLIDOS",INDEX('[3]EVALUACIÓN DE RIESGO'!$B$5:$B$9,MATCH('ANÁLISIS DE RIESGO'!Z208,'[3]EVALUACIÓN DE RIESGO'!$G$5:$G$9,0),1))))</f>
        <v/>
      </c>
      <c r="J208" s="42"/>
      <c r="K208" s="42"/>
      <c r="L208" s="45" t="str">
        <f t="shared" si="18"/>
        <v/>
      </c>
      <c r="M208" s="47"/>
      <c r="N208" s="47"/>
      <c r="O208" s="42"/>
      <c r="P208" s="42"/>
      <c r="Q208" s="42"/>
      <c r="R208" s="92" t="str">
        <f t="shared" si="14"/>
        <v/>
      </c>
      <c r="V208" s="39" t="str">
        <f>+IF(OR(C208="",E208=""),"",VLOOKUP(E208,'EVALUACIÓN DE RIESGO'!$C$4:$G$9,5,FALSE))</f>
        <v/>
      </c>
      <c r="W208" s="39" t="str">
        <f>+IF(OR(C208="",F208=""),"",INDEX('EVALUACIÓN DE RIESGO'!$G$5:$G$9,MATCH('ANÁLISIS DE RIESGO'!F208,Calidad,0),1))</f>
        <v/>
      </c>
      <c r="X208" s="39" t="str">
        <f>+IF(OR(C208="",G208=""),"",INDEX('EVALUACIÓN DE RIESGO'!$G$5:$G$9,MATCH('ANÁLISIS DE RIESGO'!G208,MedioAmbiente2,0),1))</f>
        <v/>
      </c>
      <c r="Y208" s="39" t="str">
        <f>+IF(OR(C208="",H208=""),"",INDEX('EVALUACIÓN DE RIESGO'!$G$5:$G$9,MATCH('ANÁLISIS DE RIESGO'!H208,Salud,0),1))</f>
        <v/>
      </c>
      <c r="Z208" s="39">
        <f t="shared" si="17"/>
        <v>0</v>
      </c>
      <c r="AA208" s="39">
        <f>+IF(OR(C208="",K208=""),0,VLOOKUP(K208,'EVALUACIÓN DE RIESGO'!$C$22:$D$26,2,FALSE))</f>
        <v>0</v>
      </c>
      <c r="AB208" s="39">
        <f t="shared" si="15"/>
        <v>0</v>
      </c>
      <c r="AC208" s="39" t="str">
        <f>IF(AB208=0,"",LOOKUP(AB208,'EVALUACIÓN DE RIESGO'!$C$30:$C$34,'EVALUACIÓN DE RIESGO'!$B$30:$B$34))</f>
        <v/>
      </c>
      <c r="AD208" s="39">
        <f>+IF(OR(C208="",O208=""),0,VLOOKUP(O208,'EVALUACIÓN DE RIESGO'!$C$22:$D$26,2,FALSE))</f>
        <v>0</v>
      </c>
      <c r="AE208" s="39">
        <f>+IF(OR(C208="",Q208=""),0,(VLOOKUP(Q208,'EVALUACIÓN DE RIESGO'!$B$5:$G$9,6,FALSE)))</f>
        <v>0</v>
      </c>
      <c r="AF208" s="39">
        <f t="shared" si="16"/>
        <v>0</v>
      </c>
      <c r="AG208" s="39" t="str">
        <f>IF(AF208=0,"",LOOKUP(AF208,'EVALUACIÓN DE RIESGO'!$C$30:$C$34,'EVALUACIÓN DE RIESGO'!$B$30:$B$34))</f>
        <v/>
      </c>
    </row>
    <row r="209" spans="1:33" x14ac:dyDescent="0.25">
      <c r="A209" s="40" t="str">
        <f t="shared" si="19"/>
        <v/>
      </c>
      <c r="C209" s="41"/>
      <c r="D209" s="41"/>
      <c r="E209" s="42"/>
      <c r="F209" s="42"/>
      <c r="G209" s="42"/>
      <c r="H209" s="42"/>
      <c r="I209" s="43" t="str">
        <f>+IF(C209="","",IF(Z209=0,"Faltan Datos",IF(Z209="VALORES NO VÁLIDOS","VALORES NO VÁLIDOS",INDEX('[3]EVALUACIÓN DE RIESGO'!$B$5:$B$9,MATCH('ANÁLISIS DE RIESGO'!Z209,'[3]EVALUACIÓN DE RIESGO'!$G$5:$G$9,0),1))))</f>
        <v/>
      </c>
      <c r="J209" s="42"/>
      <c r="K209" s="42"/>
      <c r="L209" s="45" t="str">
        <f t="shared" si="18"/>
        <v/>
      </c>
      <c r="M209" s="47"/>
      <c r="N209" s="47"/>
      <c r="O209" s="42"/>
      <c r="P209" s="42"/>
      <c r="Q209" s="42"/>
      <c r="R209" s="92" t="str">
        <f t="shared" si="14"/>
        <v/>
      </c>
      <c r="V209" s="39" t="str">
        <f>+IF(OR(C209="",E209=""),"",VLOOKUP(E209,'EVALUACIÓN DE RIESGO'!$C$4:$G$9,5,FALSE))</f>
        <v/>
      </c>
      <c r="W209" s="39" t="str">
        <f>+IF(OR(C209="",F209=""),"",INDEX('EVALUACIÓN DE RIESGO'!$G$5:$G$9,MATCH('ANÁLISIS DE RIESGO'!F209,Calidad,0),1))</f>
        <v/>
      </c>
      <c r="X209" s="39" t="str">
        <f>+IF(OR(C209="",G209=""),"",INDEX('EVALUACIÓN DE RIESGO'!$G$5:$G$9,MATCH('ANÁLISIS DE RIESGO'!G209,MedioAmbiente2,0),1))</f>
        <v/>
      </c>
      <c r="Y209" s="39" t="str">
        <f>+IF(OR(C209="",H209=""),"",INDEX('EVALUACIÓN DE RIESGO'!$G$5:$G$9,MATCH('ANÁLISIS DE RIESGO'!H209,Salud,0),1))</f>
        <v/>
      </c>
      <c r="Z209" s="39">
        <f t="shared" si="17"/>
        <v>0</v>
      </c>
      <c r="AA209" s="39">
        <f>+IF(OR(C209="",K209=""),0,VLOOKUP(K209,'EVALUACIÓN DE RIESGO'!$C$22:$D$26,2,FALSE))</f>
        <v>0</v>
      </c>
      <c r="AB209" s="39">
        <f t="shared" si="15"/>
        <v>0</v>
      </c>
      <c r="AC209" s="39" t="str">
        <f>IF(AB209=0,"",LOOKUP(AB209,'EVALUACIÓN DE RIESGO'!$C$30:$C$34,'EVALUACIÓN DE RIESGO'!$B$30:$B$34))</f>
        <v/>
      </c>
      <c r="AD209" s="39">
        <f>+IF(OR(C209="",O209=""),0,VLOOKUP(O209,'EVALUACIÓN DE RIESGO'!$C$22:$D$26,2,FALSE))</f>
        <v>0</v>
      </c>
      <c r="AE209" s="39">
        <f>+IF(OR(C209="",Q209=""),0,(VLOOKUP(Q209,'EVALUACIÓN DE RIESGO'!$B$5:$G$9,6,FALSE)))</f>
        <v>0</v>
      </c>
      <c r="AF209" s="39">
        <f t="shared" si="16"/>
        <v>0</v>
      </c>
      <c r="AG209" s="39" t="str">
        <f>IF(AF209=0,"",LOOKUP(AF209,'EVALUACIÓN DE RIESGO'!$C$30:$C$34,'EVALUACIÓN DE RIESGO'!$B$30:$B$34))</f>
        <v/>
      </c>
    </row>
    <row r="210" spans="1:33" x14ac:dyDescent="0.25">
      <c r="A210" s="40" t="str">
        <f t="shared" si="19"/>
        <v/>
      </c>
      <c r="C210" s="41"/>
      <c r="D210" s="41"/>
      <c r="E210" s="42"/>
      <c r="F210" s="42"/>
      <c r="G210" s="42"/>
      <c r="H210" s="42"/>
      <c r="I210" s="43" t="str">
        <f>+IF(C210="","",IF(Z210=0,"Faltan Datos",IF(Z210="VALORES NO VÁLIDOS","VALORES NO VÁLIDOS",INDEX('[3]EVALUACIÓN DE RIESGO'!$B$5:$B$9,MATCH('ANÁLISIS DE RIESGO'!Z210,'[3]EVALUACIÓN DE RIESGO'!$G$5:$G$9,0),1))))</f>
        <v/>
      </c>
      <c r="J210" s="42"/>
      <c r="K210" s="42"/>
      <c r="L210" s="45" t="str">
        <f t="shared" si="18"/>
        <v/>
      </c>
      <c r="M210" s="47"/>
      <c r="N210" s="47"/>
      <c r="O210" s="42"/>
      <c r="P210" s="42"/>
      <c r="Q210" s="42"/>
      <c r="R210" s="92" t="str">
        <f t="shared" si="14"/>
        <v/>
      </c>
      <c r="V210" s="39" t="str">
        <f>+IF(OR(C210="",E210=""),"",VLOOKUP(E210,'EVALUACIÓN DE RIESGO'!$C$4:$G$9,5,FALSE))</f>
        <v/>
      </c>
      <c r="W210" s="39" t="str">
        <f>+IF(OR(C210="",F210=""),"",INDEX('EVALUACIÓN DE RIESGO'!$G$5:$G$9,MATCH('ANÁLISIS DE RIESGO'!F210,Calidad,0),1))</f>
        <v/>
      </c>
      <c r="X210" s="39" t="str">
        <f>+IF(OR(C210="",G210=""),"",INDEX('EVALUACIÓN DE RIESGO'!$G$5:$G$9,MATCH('ANÁLISIS DE RIESGO'!G210,MedioAmbiente2,0),1))</f>
        <v/>
      </c>
      <c r="Y210" s="39" t="str">
        <f>+IF(OR(C210="",H210=""),"",INDEX('EVALUACIÓN DE RIESGO'!$G$5:$G$9,MATCH('ANÁLISIS DE RIESGO'!H210,Salud,0),1))</f>
        <v/>
      </c>
      <c r="Z210" s="39">
        <f t="shared" si="17"/>
        <v>0</v>
      </c>
      <c r="AA210" s="39">
        <f>+IF(OR(C210="",K210=""),0,VLOOKUP(K210,'EVALUACIÓN DE RIESGO'!$C$22:$D$26,2,FALSE))</f>
        <v>0</v>
      </c>
      <c r="AB210" s="39">
        <f t="shared" si="15"/>
        <v>0</v>
      </c>
      <c r="AC210" s="39" t="str">
        <f>IF(AB210=0,"",LOOKUP(AB210,'EVALUACIÓN DE RIESGO'!$C$30:$C$34,'EVALUACIÓN DE RIESGO'!$B$30:$B$34))</f>
        <v/>
      </c>
      <c r="AD210" s="39">
        <f>+IF(OR(C210="",O210=""),0,VLOOKUP(O210,'EVALUACIÓN DE RIESGO'!$C$22:$D$26,2,FALSE))</f>
        <v>0</v>
      </c>
      <c r="AE210" s="39">
        <f>+IF(OR(C210="",Q210=""),0,(VLOOKUP(Q210,'EVALUACIÓN DE RIESGO'!$B$5:$G$9,6,FALSE)))</f>
        <v>0</v>
      </c>
      <c r="AF210" s="39">
        <f t="shared" si="16"/>
        <v>0</v>
      </c>
      <c r="AG210" s="39" t="str">
        <f>IF(AF210=0,"",LOOKUP(AF210,'EVALUACIÓN DE RIESGO'!$C$30:$C$34,'EVALUACIÓN DE RIESGO'!$B$30:$B$34))</f>
        <v/>
      </c>
    </row>
    <row r="211" spans="1:33" x14ac:dyDescent="0.25">
      <c r="A211" s="40" t="str">
        <f t="shared" si="19"/>
        <v/>
      </c>
      <c r="C211" s="41"/>
      <c r="D211" s="41"/>
      <c r="E211" s="42"/>
      <c r="F211" s="42"/>
      <c r="G211" s="42"/>
      <c r="H211" s="42"/>
      <c r="I211" s="43" t="str">
        <f>+IF(C211="","",IF(Z211=0,"Faltan Datos",IF(Z211="VALORES NO VÁLIDOS","VALORES NO VÁLIDOS",INDEX('[3]EVALUACIÓN DE RIESGO'!$B$5:$B$9,MATCH('ANÁLISIS DE RIESGO'!Z211,'[3]EVALUACIÓN DE RIESGO'!$G$5:$G$9,0),1))))</f>
        <v/>
      </c>
      <c r="J211" s="42"/>
      <c r="K211" s="42"/>
      <c r="L211" s="45" t="str">
        <f t="shared" si="18"/>
        <v/>
      </c>
      <c r="M211" s="47"/>
      <c r="N211" s="47"/>
      <c r="O211" s="42"/>
      <c r="P211" s="42"/>
      <c r="Q211" s="42"/>
      <c r="R211" s="92" t="str">
        <f t="shared" si="14"/>
        <v/>
      </c>
      <c r="V211" s="39" t="str">
        <f>+IF(OR(C211="",E211=""),"",VLOOKUP(E211,'EVALUACIÓN DE RIESGO'!$C$4:$G$9,5,FALSE))</f>
        <v/>
      </c>
      <c r="W211" s="39" t="str">
        <f>+IF(OR(C211="",F211=""),"",INDEX('EVALUACIÓN DE RIESGO'!$G$5:$G$9,MATCH('ANÁLISIS DE RIESGO'!F211,Calidad,0),1))</f>
        <v/>
      </c>
      <c r="X211" s="39" t="str">
        <f>+IF(OR(C211="",G211=""),"",INDEX('EVALUACIÓN DE RIESGO'!$G$5:$G$9,MATCH('ANÁLISIS DE RIESGO'!G211,MedioAmbiente2,0),1))</f>
        <v/>
      </c>
      <c r="Y211" s="39" t="str">
        <f>+IF(OR(C211="",H211=""),"",INDEX('EVALUACIÓN DE RIESGO'!$G$5:$G$9,MATCH('ANÁLISIS DE RIESGO'!H211,Salud,0),1))</f>
        <v/>
      </c>
      <c r="Z211" s="39">
        <f t="shared" si="17"/>
        <v>0</v>
      </c>
      <c r="AA211" s="39">
        <f>+IF(OR(C211="",K211=""),0,VLOOKUP(K211,'EVALUACIÓN DE RIESGO'!$C$22:$D$26,2,FALSE))</f>
        <v>0</v>
      </c>
      <c r="AB211" s="39">
        <f t="shared" si="15"/>
        <v>0</v>
      </c>
      <c r="AC211" s="39" t="str">
        <f>IF(AB211=0,"",LOOKUP(AB211,'EVALUACIÓN DE RIESGO'!$C$30:$C$34,'EVALUACIÓN DE RIESGO'!$B$30:$B$34))</f>
        <v/>
      </c>
      <c r="AD211" s="39">
        <f>+IF(OR(C211="",O211=""),0,VLOOKUP(O211,'EVALUACIÓN DE RIESGO'!$C$22:$D$26,2,FALSE))</f>
        <v>0</v>
      </c>
      <c r="AE211" s="39">
        <f>+IF(OR(C211="",Q211=""),0,(VLOOKUP(Q211,'EVALUACIÓN DE RIESGO'!$B$5:$G$9,6,FALSE)))</f>
        <v>0</v>
      </c>
      <c r="AF211" s="39">
        <f t="shared" si="16"/>
        <v>0</v>
      </c>
      <c r="AG211" s="39" t="str">
        <f>IF(AF211=0,"",LOOKUP(AF211,'EVALUACIÓN DE RIESGO'!$C$30:$C$34,'EVALUACIÓN DE RIESGO'!$B$30:$B$34))</f>
        <v/>
      </c>
    </row>
    <row r="212" spans="1:33" x14ac:dyDescent="0.25">
      <c r="A212" s="40" t="str">
        <f t="shared" si="19"/>
        <v/>
      </c>
      <c r="C212" s="41"/>
      <c r="D212" s="41"/>
      <c r="E212" s="42"/>
      <c r="F212" s="42"/>
      <c r="G212" s="42"/>
      <c r="H212" s="42"/>
      <c r="I212" s="43" t="str">
        <f>+IF(C212="","",IF(Z212=0,"Faltan Datos",IF(Z212="VALORES NO VÁLIDOS","VALORES NO VÁLIDOS",INDEX('[3]EVALUACIÓN DE RIESGO'!$B$5:$B$9,MATCH('ANÁLISIS DE RIESGO'!Z212,'[3]EVALUACIÓN DE RIESGO'!$G$5:$G$9,0),1))))</f>
        <v/>
      </c>
      <c r="J212" s="42"/>
      <c r="K212" s="42"/>
      <c r="L212" s="45" t="str">
        <f t="shared" si="18"/>
        <v/>
      </c>
      <c r="M212" s="47"/>
      <c r="N212" s="47"/>
      <c r="O212" s="42"/>
      <c r="P212" s="42"/>
      <c r="Q212" s="42"/>
      <c r="R212" s="92" t="str">
        <f t="shared" ref="R212:R275" si="20">IF(C212="","",IF(AG212="","Faltan datos",AF212 &amp; " - " &amp;AG212))</f>
        <v/>
      </c>
      <c r="V212" s="39" t="str">
        <f>+IF(OR(C212="",E212=""),"",VLOOKUP(E212,'EVALUACIÓN DE RIESGO'!$C$4:$G$9,5,FALSE))</f>
        <v/>
      </c>
      <c r="W212" s="39" t="str">
        <f>+IF(OR(C212="",F212=""),"",INDEX('EVALUACIÓN DE RIESGO'!$G$5:$G$9,MATCH('ANÁLISIS DE RIESGO'!F212,Calidad,0),1))</f>
        <v/>
      </c>
      <c r="X212" s="39" t="str">
        <f>+IF(OR(C212="",G212=""),"",INDEX('EVALUACIÓN DE RIESGO'!$G$5:$G$9,MATCH('ANÁLISIS DE RIESGO'!G212,MedioAmbiente2,0),1))</f>
        <v/>
      </c>
      <c r="Y212" s="39" t="str">
        <f>+IF(OR(C212="",H212=""),"",INDEX('EVALUACIÓN DE RIESGO'!$G$5:$G$9,MATCH('ANÁLISIS DE RIESGO'!H212,Salud,0),1))</f>
        <v/>
      </c>
      <c r="Z212" s="39">
        <f t="shared" si="17"/>
        <v>0</v>
      </c>
      <c r="AA212" s="39">
        <f>+IF(OR(C212="",K212=""),0,VLOOKUP(K212,'EVALUACIÓN DE RIESGO'!$C$22:$D$26,2,FALSE))</f>
        <v>0</v>
      </c>
      <c r="AB212" s="39">
        <f t="shared" ref="AB212:AB275" si="21">+Z212*AA212</f>
        <v>0</v>
      </c>
      <c r="AC212" s="39" t="str">
        <f>IF(AB212=0,"",LOOKUP(AB212,'EVALUACIÓN DE RIESGO'!$C$30:$C$34,'EVALUACIÓN DE RIESGO'!$B$30:$B$34))</f>
        <v/>
      </c>
      <c r="AD212" s="39">
        <f>+IF(OR(C212="",O212=""),0,VLOOKUP(O212,'EVALUACIÓN DE RIESGO'!$C$22:$D$26,2,FALSE))</f>
        <v>0</v>
      </c>
      <c r="AE212" s="39">
        <f>+IF(OR(C212="",Q212=""),0,(VLOOKUP(Q212,'EVALUACIÓN DE RIESGO'!$B$5:$G$9,6,FALSE)))</f>
        <v>0</v>
      </c>
      <c r="AF212" s="39">
        <f t="shared" ref="AF212:AF275" si="22">+AD212*AE212</f>
        <v>0</v>
      </c>
      <c r="AG212" s="39" t="str">
        <f>IF(AF212=0,"",LOOKUP(AF212,'EVALUACIÓN DE RIESGO'!$C$30:$C$34,'EVALUACIÓN DE RIESGO'!$B$30:$B$34))</f>
        <v/>
      </c>
    </row>
    <row r="213" spans="1:33" x14ac:dyDescent="0.25">
      <c r="A213" s="40" t="str">
        <f t="shared" si="19"/>
        <v/>
      </c>
      <c r="C213" s="41"/>
      <c r="D213" s="41"/>
      <c r="E213" s="42"/>
      <c r="F213" s="42"/>
      <c r="G213" s="42"/>
      <c r="H213" s="42"/>
      <c r="I213" s="43" t="str">
        <f>+IF(C213="","",IF(Z213=0,"Faltan Datos",IF(Z213="VALORES NO VÁLIDOS","VALORES NO VÁLIDOS",INDEX('[3]EVALUACIÓN DE RIESGO'!$B$5:$B$9,MATCH('ANÁLISIS DE RIESGO'!Z213,'[3]EVALUACIÓN DE RIESGO'!$G$5:$G$9,0),1))))</f>
        <v/>
      </c>
      <c r="J213" s="42"/>
      <c r="K213" s="42"/>
      <c r="L213" s="45" t="str">
        <f t="shared" si="18"/>
        <v/>
      </c>
      <c r="M213" s="47"/>
      <c r="N213" s="47"/>
      <c r="O213" s="42"/>
      <c r="P213" s="42"/>
      <c r="Q213" s="42"/>
      <c r="R213" s="92" t="str">
        <f t="shared" si="20"/>
        <v/>
      </c>
      <c r="V213" s="39" t="str">
        <f>+IF(OR(C213="",E213=""),"",VLOOKUP(E213,'EVALUACIÓN DE RIESGO'!$C$4:$G$9,5,FALSE))</f>
        <v/>
      </c>
      <c r="W213" s="39" t="str">
        <f>+IF(OR(C213="",F213=""),"",INDEX('EVALUACIÓN DE RIESGO'!$G$5:$G$9,MATCH('ANÁLISIS DE RIESGO'!F213,Calidad,0),1))</f>
        <v/>
      </c>
      <c r="X213" s="39" t="str">
        <f>+IF(OR(C213="",G213=""),"",INDEX('EVALUACIÓN DE RIESGO'!$G$5:$G$9,MATCH('ANÁLISIS DE RIESGO'!G213,MedioAmbiente2,0),1))</f>
        <v/>
      </c>
      <c r="Y213" s="39" t="str">
        <f>+IF(OR(C213="",H213=""),"",INDEX('EVALUACIÓN DE RIESGO'!$G$5:$G$9,MATCH('ANÁLISIS DE RIESGO'!H213,Salud,0),1))</f>
        <v/>
      </c>
      <c r="Z213" s="39">
        <f t="shared" ref="Z213:Z276" si="23">IF(ISERROR(MAX(V213:Y213)),"VALORES NO VÁLIDOS",IF(OR(V213="",W213="",X213="",Y213=""),0,MAX(V213:Y213)))</f>
        <v>0</v>
      </c>
      <c r="AA213" s="39">
        <f>+IF(OR(C213="",K213=""),0,VLOOKUP(K213,'EVALUACIÓN DE RIESGO'!$C$22:$D$26,2,FALSE))</f>
        <v>0</v>
      </c>
      <c r="AB213" s="39">
        <f t="shared" si="21"/>
        <v>0</v>
      </c>
      <c r="AC213" s="39" t="str">
        <f>IF(AB213=0,"",LOOKUP(AB213,'EVALUACIÓN DE RIESGO'!$C$30:$C$34,'EVALUACIÓN DE RIESGO'!$B$30:$B$34))</f>
        <v/>
      </c>
      <c r="AD213" s="39">
        <f>+IF(OR(C213="",O213=""),0,VLOOKUP(O213,'EVALUACIÓN DE RIESGO'!$C$22:$D$26,2,FALSE))</f>
        <v>0</v>
      </c>
      <c r="AE213" s="39">
        <f>+IF(OR(C213="",Q213=""),0,(VLOOKUP(Q213,'EVALUACIÓN DE RIESGO'!$B$5:$G$9,6,FALSE)))</f>
        <v>0</v>
      </c>
      <c r="AF213" s="39">
        <f t="shared" si="22"/>
        <v>0</v>
      </c>
      <c r="AG213" s="39" t="str">
        <f>IF(AF213=0,"",LOOKUP(AF213,'EVALUACIÓN DE RIESGO'!$C$30:$C$34,'EVALUACIÓN DE RIESGO'!$B$30:$B$34))</f>
        <v/>
      </c>
    </row>
    <row r="214" spans="1:33" x14ac:dyDescent="0.25">
      <c r="A214" s="40" t="str">
        <f t="shared" si="19"/>
        <v/>
      </c>
      <c r="C214" s="41"/>
      <c r="D214" s="41"/>
      <c r="E214" s="42"/>
      <c r="F214" s="42"/>
      <c r="G214" s="42"/>
      <c r="H214" s="42"/>
      <c r="I214" s="43" t="str">
        <f>+IF(C214="","",IF(Z214=0,"Faltan Datos",IF(Z214="VALORES NO VÁLIDOS","VALORES NO VÁLIDOS",INDEX('[3]EVALUACIÓN DE RIESGO'!$B$5:$B$9,MATCH('ANÁLISIS DE RIESGO'!Z214,'[3]EVALUACIÓN DE RIESGO'!$G$5:$G$9,0),1))))</f>
        <v/>
      </c>
      <c r="J214" s="42"/>
      <c r="K214" s="42"/>
      <c r="L214" s="45" t="str">
        <f t="shared" si="18"/>
        <v/>
      </c>
      <c r="M214" s="47"/>
      <c r="N214" s="47"/>
      <c r="O214" s="42"/>
      <c r="P214" s="42"/>
      <c r="Q214" s="42"/>
      <c r="R214" s="92" t="str">
        <f t="shared" si="20"/>
        <v/>
      </c>
      <c r="V214" s="39" t="str">
        <f>+IF(OR(C214="",E214=""),"",VLOOKUP(E214,'EVALUACIÓN DE RIESGO'!$C$4:$G$9,5,FALSE))</f>
        <v/>
      </c>
      <c r="W214" s="39" t="str">
        <f>+IF(OR(C214="",F214=""),"",INDEX('EVALUACIÓN DE RIESGO'!$G$5:$G$9,MATCH('ANÁLISIS DE RIESGO'!F214,Calidad,0),1))</f>
        <v/>
      </c>
      <c r="X214" s="39" t="str">
        <f>+IF(OR(C214="",G214=""),"",INDEX('EVALUACIÓN DE RIESGO'!$G$5:$G$9,MATCH('ANÁLISIS DE RIESGO'!G214,MedioAmbiente2,0),1))</f>
        <v/>
      </c>
      <c r="Y214" s="39" t="str">
        <f>+IF(OR(C214="",H214=""),"",INDEX('EVALUACIÓN DE RIESGO'!$G$5:$G$9,MATCH('ANÁLISIS DE RIESGO'!H214,Salud,0),1))</f>
        <v/>
      </c>
      <c r="Z214" s="39">
        <f t="shared" si="23"/>
        <v>0</v>
      </c>
      <c r="AA214" s="39">
        <f>+IF(OR(C214="",K214=""),0,VLOOKUP(K214,'EVALUACIÓN DE RIESGO'!$C$22:$D$26,2,FALSE))</f>
        <v>0</v>
      </c>
      <c r="AB214" s="39">
        <f t="shared" si="21"/>
        <v>0</v>
      </c>
      <c r="AC214" s="39" t="str">
        <f>IF(AB214=0,"",LOOKUP(AB214,'EVALUACIÓN DE RIESGO'!$C$30:$C$34,'EVALUACIÓN DE RIESGO'!$B$30:$B$34))</f>
        <v/>
      </c>
      <c r="AD214" s="39">
        <f>+IF(OR(C214="",O214=""),0,VLOOKUP(O214,'EVALUACIÓN DE RIESGO'!$C$22:$D$26,2,FALSE))</f>
        <v>0</v>
      </c>
      <c r="AE214" s="39">
        <f>+IF(OR(C214="",Q214=""),0,(VLOOKUP(Q214,'EVALUACIÓN DE RIESGO'!$B$5:$G$9,6,FALSE)))</f>
        <v>0</v>
      </c>
      <c r="AF214" s="39">
        <f t="shared" si="22"/>
        <v>0</v>
      </c>
      <c r="AG214" s="39" t="str">
        <f>IF(AF214=0,"",LOOKUP(AF214,'EVALUACIÓN DE RIESGO'!$C$30:$C$34,'EVALUACIÓN DE RIESGO'!$B$30:$B$34))</f>
        <v/>
      </c>
    </row>
    <row r="215" spans="1:33" x14ac:dyDescent="0.25">
      <c r="A215" s="40" t="str">
        <f t="shared" si="19"/>
        <v/>
      </c>
      <c r="C215" s="41"/>
      <c r="D215" s="41"/>
      <c r="E215" s="42"/>
      <c r="F215" s="42"/>
      <c r="G215" s="42"/>
      <c r="H215" s="42"/>
      <c r="I215" s="43" t="str">
        <f>+IF(C215="","",IF(Z215=0,"Faltan Datos",IF(Z215="VALORES NO VÁLIDOS","VALORES NO VÁLIDOS",INDEX('[3]EVALUACIÓN DE RIESGO'!$B$5:$B$9,MATCH('ANÁLISIS DE RIESGO'!Z215,'[3]EVALUACIÓN DE RIESGO'!$G$5:$G$9,0),1))))</f>
        <v/>
      </c>
      <c r="J215" s="42"/>
      <c r="K215" s="42"/>
      <c r="L215" s="45" t="str">
        <f t="shared" si="18"/>
        <v/>
      </c>
      <c r="M215" s="47"/>
      <c r="N215" s="47"/>
      <c r="O215" s="42"/>
      <c r="P215" s="42"/>
      <c r="Q215" s="42"/>
      <c r="R215" s="92" t="str">
        <f t="shared" si="20"/>
        <v/>
      </c>
      <c r="V215" s="39" t="str">
        <f>+IF(OR(C215="",E215=""),"",VLOOKUP(E215,'EVALUACIÓN DE RIESGO'!$C$4:$G$9,5,FALSE))</f>
        <v/>
      </c>
      <c r="W215" s="39" t="str">
        <f>+IF(OR(C215="",F215=""),"",INDEX('EVALUACIÓN DE RIESGO'!$G$5:$G$9,MATCH('ANÁLISIS DE RIESGO'!F215,Calidad,0),1))</f>
        <v/>
      </c>
      <c r="X215" s="39" t="str">
        <f>+IF(OR(C215="",G215=""),"",INDEX('EVALUACIÓN DE RIESGO'!$G$5:$G$9,MATCH('ANÁLISIS DE RIESGO'!G215,MedioAmbiente2,0),1))</f>
        <v/>
      </c>
      <c r="Y215" s="39" t="str">
        <f>+IF(OR(C215="",H215=""),"",INDEX('EVALUACIÓN DE RIESGO'!$G$5:$G$9,MATCH('ANÁLISIS DE RIESGO'!H215,Salud,0),1))</f>
        <v/>
      </c>
      <c r="Z215" s="39">
        <f t="shared" si="23"/>
        <v>0</v>
      </c>
      <c r="AA215" s="39">
        <f>+IF(OR(C215="",K215=""),0,VLOOKUP(K215,'EVALUACIÓN DE RIESGO'!$C$22:$D$26,2,FALSE))</f>
        <v>0</v>
      </c>
      <c r="AB215" s="39">
        <f t="shared" si="21"/>
        <v>0</v>
      </c>
      <c r="AC215" s="39" t="str">
        <f>IF(AB215=0,"",LOOKUP(AB215,'EVALUACIÓN DE RIESGO'!$C$30:$C$34,'EVALUACIÓN DE RIESGO'!$B$30:$B$34))</f>
        <v/>
      </c>
      <c r="AD215" s="39">
        <f>+IF(OR(C215="",O215=""),0,VLOOKUP(O215,'EVALUACIÓN DE RIESGO'!$C$22:$D$26,2,FALSE))</f>
        <v>0</v>
      </c>
      <c r="AE215" s="39">
        <f>+IF(OR(C215="",Q215=""),0,(VLOOKUP(Q215,'EVALUACIÓN DE RIESGO'!$B$5:$G$9,6,FALSE)))</f>
        <v>0</v>
      </c>
      <c r="AF215" s="39">
        <f t="shared" si="22"/>
        <v>0</v>
      </c>
      <c r="AG215" s="39" t="str">
        <f>IF(AF215=0,"",LOOKUP(AF215,'EVALUACIÓN DE RIESGO'!$C$30:$C$34,'EVALUACIÓN DE RIESGO'!$B$30:$B$34))</f>
        <v/>
      </c>
    </row>
    <row r="216" spans="1:33" x14ac:dyDescent="0.25">
      <c r="A216" s="40" t="str">
        <f t="shared" si="19"/>
        <v/>
      </c>
      <c r="C216" s="41"/>
      <c r="D216" s="41"/>
      <c r="E216" s="42"/>
      <c r="F216" s="42"/>
      <c r="G216" s="42"/>
      <c r="H216" s="42"/>
      <c r="I216" s="43" t="str">
        <f>+IF(C216="","",IF(Z216=0,"Faltan Datos",IF(Z216="VALORES NO VÁLIDOS","VALORES NO VÁLIDOS",INDEX('[3]EVALUACIÓN DE RIESGO'!$B$5:$B$9,MATCH('ANÁLISIS DE RIESGO'!Z216,'[3]EVALUACIÓN DE RIESGO'!$G$5:$G$9,0),1))))</f>
        <v/>
      </c>
      <c r="J216" s="42"/>
      <c r="K216" s="42"/>
      <c r="L216" s="45" t="str">
        <f t="shared" si="18"/>
        <v/>
      </c>
      <c r="M216" s="47"/>
      <c r="N216" s="47"/>
      <c r="O216" s="42"/>
      <c r="P216" s="42"/>
      <c r="Q216" s="42"/>
      <c r="R216" s="92" t="str">
        <f t="shared" si="20"/>
        <v/>
      </c>
      <c r="V216" s="39" t="str">
        <f>+IF(OR(C216="",E216=""),"",VLOOKUP(E216,'EVALUACIÓN DE RIESGO'!$C$4:$G$9,5,FALSE))</f>
        <v/>
      </c>
      <c r="W216" s="39" t="str">
        <f>+IF(OR(C216="",F216=""),"",INDEX('EVALUACIÓN DE RIESGO'!$G$5:$G$9,MATCH('ANÁLISIS DE RIESGO'!F216,Calidad,0),1))</f>
        <v/>
      </c>
      <c r="X216" s="39" t="str">
        <f>+IF(OR(C216="",G216=""),"",INDEX('EVALUACIÓN DE RIESGO'!$G$5:$G$9,MATCH('ANÁLISIS DE RIESGO'!G216,MedioAmbiente2,0),1))</f>
        <v/>
      </c>
      <c r="Y216" s="39" t="str">
        <f>+IF(OR(C216="",H216=""),"",INDEX('EVALUACIÓN DE RIESGO'!$G$5:$G$9,MATCH('ANÁLISIS DE RIESGO'!H216,Salud,0),1))</f>
        <v/>
      </c>
      <c r="Z216" s="39">
        <f t="shared" si="23"/>
        <v>0</v>
      </c>
      <c r="AA216" s="39">
        <f>+IF(OR(C216="",K216=""),0,VLOOKUP(K216,'EVALUACIÓN DE RIESGO'!$C$22:$D$26,2,FALSE))</f>
        <v>0</v>
      </c>
      <c r="AB216" s="39">
        <f t="shared" si="21"/>
        <v>0</v>
      </c>
      <c r="AC216" s="39" t="str">
        <f>IF(AB216=0,"",LOOKUP(AB216,'EVALUACIÓN DE RIESGO'!$C$30:$C$34,'EVALUACIÓN DE RIESGO'!$B$30:$B$34))</f>
        <v/>
      </c>
      <c r="AD216" s="39">
        <f>+IF(OR(C216="",O216=""),0,VLOOKUP(O216,'EVALUACIÓN DE RIESGO'!$C$22:$D$26,2,FALSE))</f>
        <v>0</v>
      </c>
      <c r="AE216" s="39">
        <f>+IF(OR(C216="",Q216=""),0,(VLOOKUP(Q216,'EVALUACIÓN DE RIESGO'!$B$5:$G$9,6,FALSE)))</f>
        <v>0</v>
      </c>
      <c r="AF216" s="39">
        <f t="shared" si="22"/>
        <v>0</v>
      </c>
      <c r="AG216" s="39" t="str">
        <f>IF(AF216=0,"",LOOKUP(AF216,'EVALUACIÓN DE RIESGO'!$C$30:$C$34,'EVALUACIÓN DE RIESGO'!$B$30:$B$34))</f>
        <v/>
      </c>
    </row>
    <row r="217" spans="1:33" x14ac:dyDescent="0.25">
      <c r="A217" s="40" t="str">
        <f t="shared" si="19"/>
        <v/>
      </c>
      <c r="C217" s="41"/>
      <c r="D217" s="41"/>
      <c r="E217" s="42"/>
      <c r="F217" s="42"/>
      <c r="G217" s="42"/>
      <c r="H217" s="42"/>
      <c r="I217" s="43" t="str">
        <f>+IF(C217="","",IF(Z217=0,"Faltan Datos",IF(Z217="VALORES NO VÁLIDOS","VALORES NO VÁLIDOS",INDEX('[3]EVALUACIÓN DE RIESGO'!$B$5:$B$9,MATCH('ANÁLISIS DE RIESGO'!Z217,'[3]EVALUACIÓN DE RIESGO'!$G$5:$G$9,0),1))))</f>
        <v/>
      </c>
      <c r="J217" s="42"/>
      <c r="K217" s="42"/>
      <c r="L217" s="45" t="str">
        <f t="shared" si="18"/>
        <v/>
      </c>
      <c r="M217" s="47"/>
      <c r="N217" s="47"/>
      <c r="O217" s="42"/>
      <c r="P217" s="42"/>
      <c r="Q217" s="42"/>
      <c r="R217" s="92" t="str">
        <f t="shared" si="20"/>
        <v/>
      </c>
      <c r="V217" s="39" t="str">
        <f>+IF(OR(C217="",E217=""),"",VLOOKUP(E217,'EVALUACIÓN DE RIESGO'!$C$4:$G$9,5,FALSE))</f>
        <v/>
      </c>
      <c r="W217" s="39" t="str">
        <f>+IF(OR(C217="",F217=""),"",INDEX('EVALUACIÓN DE RIESGO'!$G$5:$G$9,MATCH('ANÁLISIS DE RIESGO'!F217,Calidad,0),1))</f>
        <v/>
      </c>
      <c r="X217" s="39" t="str">
        <f>+IF(OR(C217="",G217=""),"",INDEX('EVALUACIÓN DE RIESGO'!$G$5:$G$9,MATCH('ANÁLISIS DE RIESGO'!G217,MedioAmbiente2,0),1))</f>
        <v/>
      </c>
      <c r="Y217" s="39" t="str">
        <f>+IF(OR(C217="",H217=""),"",INDEX('EVALUACIÓN DE RIESGO'!$G$5:$G$9,MATCH('ANÁLISIS DE RIESGO'!H217,Salud,0),1))</f>
        <v/>
      </c>
      <c r="Z217" s="39">
        <f t="shared" si="23"/>
        <v>0</v>
      </c>
      <c r="AA217" s="39">
        <f>+IF(OR(C217="",K217=""),0,VLOOKUP(K217,'EVALUACIÓN DE RIESGO'!$C$22:$D$26,2,FALSE))</f>
        <v>0</v>
      </c>
      <c r="AB217" s="39">
        <f t="shared" si="21"/>
        <v>0</v>
      </c>
      <c r="AC217" s="39" t="str">
        <f>IF(AB217=0,"",LOOKUP(AB217,'EVALUACIÓN DE RIESGO'!$C$30:$C$34,'EVALUACIÓN DE RIESGO'!$B$30:$B$34))</f>
        <v/>
      </c>
      <c r="AD217" s="39">
        <f>+IF(OR(C217="",O217=""),0,VLOOKUP(O217,'EVALUACIÓN DE RIESGO'!$C$22:$D$26,2,FALSE))</f>
        <v>0</v>
      </c>
      <c r="AE217" s="39">
        <f>+IF(OR(C217="",Q217=""),0,(VLOOKUP(Q217,'EVALUACIÓN DE RIESGO'!$B$5:$G$9,6,FALSE)))</f>
        <v>0</v>
      </c>
      <c r="AF217" s="39">
        <f t="shared" si="22"/>
        <v>0</v>
      </c>
      <c r="AG217" s="39" t="str">
        <f>IF(AF217=0,"",LOOKUP(AF217,'EVALUACIÓN DE RIESGO'!$C$30:$C$34,'EVALUACIÓN DE RIESGO'!$B$30:$B$34))</f>
        <v/>
      </c>
    </row>
    <row r="218" spans="1:33" x14ac:dyDescent="0.25">
      <c r="A218" s="40" t="str">
        <f t="shared" si="19"/>
        <v/>
      </c>
      <c r="C218" s="41"/>
      <c r="D218" s="41"/>
      <c r="E218" s="42"/>
      <c r="F218" s="42"/>
      <c r="G218" s="42"/>
      <c r="H218" s="42"/>
      <c r="I218" s="43" t="str">
        <f>+IF(C218="","",IF(Z218=0,"Faltan Datos",IF(Z218="VALORES NO VÁLIDOS","VALORES NO VÁLIDOS",INDEX('[3]EVALUACIÓN DE RIESGO'!$B$5:$B$9,MATCH('ANÁLISIS DE RIESGO'!Z218,'[3]EVALUACIÓN DE RIESGO'!$G$5:$G$9,0),1))))</f>
        <v/>
      </c>
      <c r="J218" s="42"/>
      <c r="K218" s="42"/>
      <c r="L218" s="45" t="str">
        <f t="shared" si="18"/>
        <v/>
      </c>
      <c r="M218" s="47"/>
      <c r="N218" s="47"/>
      <c r="O218" s="42"/>
      <c r="P218" s="42"/>
      <c r="Q218" s="42"/>
      <c r="R218" s="92" t="str">
        <f t="shared" si="20"/>
        <v/>
      </c>
      <c r="V218" s="39" t="str">
        <f>+IF(OR(C218="",E218=""),"",VLOOKUP(E218,'EVALUACIÓN DE RIESGO'!$C$4:$G$9,5,FALSE))</f>
        <v/>
      </c>
      <c r="W218" s="39" t="str">
        <f>+IF(OR(C218="",F218=""),"",INDEX('EVALUACIÓN DE RIESGO'!$G$5:$G$9,MATCH('ANÁLISIS DE RIESGO'!F218,Calidad,0),1))</f>
        <v/>
      </c>
      <c r="X218" s="39" t="str">
        <f>+IF(OR(C218="",G218=""),"",INDEX('EVALUACIÓN DE RIESGO'!$G$5:$G$9,MATCH('ANÁLISIS DE RIESGO'!G218,MedioAmbiente2,0),1))</f>
        <v/>
      </c>
      <c r="Y218" s="39" t="str">
        <f>+IF(OR(C218="",H218=""),"",INDEX('EVALUACIÓN DE RIESGO'!$G$5:$G$9,MATCH('ANÁLISIS DE RIESGO'!H218,Salud,0),1))</f>
        <v/>
      </c>
      <c r="Z218" s="39">
        <f t="shared" si="23"/>
        <v>0</v>
      </c>
      <c r="AA218" s="39">
        <f>+IF(OR(C218="",K218=""),0,VLOOKUP(K218,'EVALUACIÓN DE RIESGO'!$C$22:$D$26,2,FALSE))</f>
        <v>0</v>
      </c>
      <c r="AB218" s="39">
        <f t="shared" si="21"/>
        <v>0</v>
      </c>
      <c r="AC218" s="39" t="str">
        <f>IF(AB218=0,"",LOOKUP(AB218,'EVALUACIÓN DE RIESGO'!$C$30:$C$34,'EVALUACIÓN DE RIESGO'!$B$30:$B$34))</f>
        <v/>
      </c>
      <c r="AD218" s="39">
        <f>+IF(OR(C218="",O218=""),0,VLOOKUP(O218,'EVALUACIÓN DE RIESGO'!$C$22:$D$26,2,FALSE))</f>
        <v>0</v>
      </c>
      <c r="AE218" s="39">
        <f>+IF(OR(C218="",Q218=""),0,(VLOOKUP(Q218,'EVALUACIÓN DE RIESGO'!$B$5:$G$9,6,FALSE)))</f>
        <v>0</v>
      </c>
      <c r="AF218" s="39">
        <f t="shared" si="22"/>
        <v>0</v>
      </c>
      <c r="AG218" s="39" t="str">
        <f>IF(AF218=0,"",LOOKUP(AF218,'EVALUACIÓN DE RIESGO'!$C$30:$C$34,'EVALUACIÓN DE RIESGO'!$B$30:$B$34))</f>
        <v/>
      </c>
    </row>
    <row r="219" spans="1:33" x14ac:dyDescent="0.25">
      <c r="A219" s="40" t="str">
        <f t="shared" si="19"/>
        <v/>
      </c>
      <c r="C219" s="41"/>
      <c r="D219" s="41"/>
      <c r="E219" s="42"/>
      <c r="F219" s="42"/>
      <c r="G219" s="42"/>
      <c r="H219" s="42"/>
      <c r="I219" s="43" t="str">
        <f>+IF(C219="","",IF(Z219=0,"Faltan Datos",IF(Z219="VALORES NO VÁLIDOS","VALORES NO VÁLIDOS",INDEX('[3]EVALUACIÓN DE RIESGO'!$B$5:$B$9,MATCH('ANÁLISIS DE RIESGO'!Z219,'[3]EVALUACIÓN DE RIESGO'!$G$5:$G$9,0),1))))</f>
        <v/>
      </c>
      <c r="J219" s="42"/>
      <c r="K219" s="42"/>
      <c r="L219" s="45" t="str">
        <f t="shared" si="18"/>
        <v/>
      </c>
      <c r="M219" s="47"/>
      <c r="N219" s="47"/>
      <c r="O219" s="42"/>
      <c r="P219" s="42"/>
      <c r="Q219" s="42"/>
      <c r="R219" s="92" t="str">
        <f t="shared" si="20"/>
        <v/>
      </c>
      <c r="V219" s="39" t="str">
        <f>+IF(OR(C219="",E219=""),"",VLOOKUP(E219,'EVALUACIÓN DE RIESGO'!$C$4:$G$9,5,FALSE))</f>
        <v/>
      </c>
      <c r="W219" s="39" t="str">
        <f>+IF(OR(C219="",F219=""),"",INDEX('EVALUACIÓN DE RIESGO'!$G$5:$G$9,MATCH('ANÁLISIS DE RIESGO'!F219,Calidad,0),1))</f>
        <v/>
      </c>
      <c r="X219" s="39" t="str">
        <f>+IF(OR(C219="",G219=""),"",INDEX('EVALUACIÓN DE RIESGO'!$G$5:$G$9,MATCH('ANÁLISIS DE RIESGO'!G219,MedioAmbiente2,0),1))</f>
        <v/>
      </c>
      <c r="Y219" s="39" t="str">
        <f>+IF(OR(C219="",H219=""),"",INDEX('EVALUACIÓN DE RIESGO'!$G$5:$G$9,MATCH('ANÁLISIS DE RIESGO'!H219,Salud,0),1))</f>
        <v/>
      </c>
      <c r="Z219" s="39">
        <f t="shared" si="23"/>
        <v>0</v>
      </c>
      <c r="AA219" s="39">
        <f>+IF(OR(C219="",K219=""),0,VLOOKUP(K219,'EVALUACIÓN DE RIESGO'!$C$22:$D$26,2,FALSE))</f>
        <v>0</v>
      </c>
      <c r="AB219" s="39">
        <f t="shared" si="21"/>
        <v>0</v>
      </c>
      <c r="AC219" s="39" t="str">
        <f>IF(AB219=0,"",LOOKUP(AB219,'EVALUACIÓN DE RIESGO'!$C$30:$C$34,'EVALUACIÓN DE RIESGO'!$B$30:$B$34))</f>
        <v/>
      </c>
      <c r="AD219" s="39">
        <f>+IF(OR(C219="",O219=""),0,VLOOKUP(O219,'EVALUACIÓN DE RIESGO'!$C$22:$D$26,2,FALSE))</f>
        <v>0</v>
      </c>
      <c r="AE219" s="39">
        <f>+IF(OR(C219="",Q219=""),0,(VLOOKUP(Q219,'EVALUACIÓN DE RIESGO'!$B$5:$G$9,6,FALSE)))</f>
        <v>0</v>
      </c>
      <c r="AF219" s="39">
        <f t="shared" si="22"/>
        <v>0</v>
      </c>
      <c r="AG219" s="39" t="str">
        <f>IF(AF219=0,"",LOOKUP(AF219,'EVALUACIÓN DE RIESGO'!$C$30:$C$34,'EVALUACIÓN DE RIESGO'!$B$30:$B$34))</f>
        <v/>
      </c>
    </row>
    <row r="220" spans="1:33" x14ac:dyDescent="0.25">
      <c r="A220" s="40" t="str">
        <f t="shared" si="19"/>
        <v/>
      </c>
      <c r="C220" s="41"/>
      <c r="D220" s="41"/>
      <c r="E220" s="42"/>
      <c r="F220" s="42"/>
      <c r="G220" s="42"/>
      <c r="H220" s="42"/>
      <c r="I220" s="43" t="str">
        <f>+IF(C220="","",IF(Z220=0,"Faltan Datos",IF(Z220="VALORES NO VÁLIDOS","VALORES NO VÁLIDOS",INDEX('[3]EVALUACIÓN DE RIESGO'!$B$5:$B$9,MATCH('ANÁLISIS DE RIESGO'!Z220,'[3]EVALUACIÓN DE RIESGO'!$G$5:$G$9,0),1))))</f>
        <v/>
      </c>
      <c r="J220" s="42"/>
      <c r="K220" s="42"/>
      <c r="L220" s="45" t="str">
        <f t="shared" si="18"/>
        <v/>
      </c>
      <c r="M220" s="47"/>
      <c r="N220" s="47"/>
      <c r="O220" s="42"/>
      <c r="P220" s="42"/>
      <c r="Q220" s="42"/>
      <c r="R220" s="92" t="str">
        <f t="shared" si="20"/>
        <v/>
      </c>
      <c r="V220" s="39" t="str">
        <f>+IF(OR(C220="",E220=""),"",VLOOKUP(E220,'EVALUACIÓN DE RIESGO'!$C$4:$G$9,5,FALSE))</f>
        <v/>
      </c>
      <c r="W220" s="39" t="str">
        <f>+IF(OR(C220="",F220=""),"",INDEX('EVALUACIÓN DE RIESGO'!$G$5:$G$9,MATCH('ANÁLISIS DE RIESGO'!F220,Calidad,0),1))</f>
        <v/>
      </c>
      <c r="X220" s="39" t="str">
        <f>+IF(OR(C220="",G220=""),"",INDEX('EVALUACIÓN DE RIESGO'!$G$5:$G$9,MATCH('ANÁLISIS DE RIESGO'!G220,MedioAmbiente2,0),1))</f>
        <v/>
      </c>
      <c r="Y220" s="39" t="str">
        <f>+IF(OR(C220="",H220=""),"",INDEX('EVALUACIÓN DE RIESGO'!$G$5:$G$9,MATCH('ANÁLISIS DE RIESGO'!H220,Salud,0),1))</f>
        <v/>
      </c>
      <c r="Z220" s="39">
        <f t="shared" si="23"/>
        <v>0</v>
      </c>
      <c r="AA220" s="39">
        <f>+IF(OR(C220="",K220=""),0,VLOOKUP(K220,'EVALUACIÓN DE RIESGO'!$C$22:$D$26,2,FALSE))</f>
        <v>0</v>
      </c>
      <c r="AB220" s="39">
        <f t="shared" si="21"/>
        <v>0</v>
      </c>
      <c r="AC220" s="39" t="str">
        <f>IF(AB220=0,"",LOOKUP(AB220,'EVALUACIÓN DE RIESGO'!$C$30:$C$34,'EVALUACIÓN DE RIESGO'!$B$30:$B$34))</f>
        <v/>
      </c>
      <c r="AD220" s="39">
        <f>+IF(OR(C220="",O220=""),0,VLOOKUP(O220,'EVALUACIÓN DE RIESGO'!$C$22:$D$26,2,FALSE))</f>
        <v>0</v>
      </c>
      <c r="AE220" s="39">
        <f>+IF(OR(C220="",Q220=""),0,(VLOOKUP(Q220,'EVALUACIÓN DE RIESGO'!$B$5:$G$9,6,FALSE)))</f>
        <v>0</v>
      </c>
      <c r="AF220" s="39">
        <f t="shared" si="22"/>
        <v>0</v>
      </c>
      <c r="AG220" s="39" t="str">
        <f>IF(AF220=0,"",LOOKUP(AF220,'EVALUACIÓN DE RIESGO'!$C$30:$C$34,'EVALUACIÓN DE RIESGO'!$B$30:$B$34))</f>
        <v/>
      </c>
    </row>
    <row r="221" spans="1:33" x14ac:dyDescent="0.25">
      <c r="A221" s="40" t="str">
        <f t="shared" si="19"/>
        <v/>
      </c>
      <c r="C221" s="41"/>
      <c r="D221" s="41"/>
      <c r="E221" s="42"/>
      <c r="F221" s="42"/>
      <c r="G221" s="42"/>
      <c r="H221" s="42"/>
      <c r="I221" s="43" t="str">
        <f>+IF(C221="","",IF(Z221=0,"Faltan Datos",IF(Z221="VALORES NO VÁLIDOS","VALORES NO VÁLIDOS",INDEX('[3]EVALUACIÓN DE RIESGO'!$B$5:$B$9,MATCH('ANÁLISIS DE RIESGO'!Z221,'[3]EVALUACIÓN DE RIESGO'!$G$5:$G$9,0),1))))</f>
        <v/>
      </c>
      <c r="J221" s="42"/>
      <c r="K221" s="42"/>
      <c r="L221" s="45" t="str">
        <f t="shared" si="18"/>
        <v/>
      </c>
      <c r="M221" s="47"/>
      <c r="N221" s="47"/>
      <c r="O221" s="42"/>
      <c r="P221" s="42"/>
      <c r="Q221" s="42"/>
      <c r="R221" s="92" t="str">
        <f t="shared" si="20"/>
        <v/>
      </c>
      <c r="V221" s="39" t="str">
        <f>+IF(OR(C221="",E221=""),"",VLOOKUP(E221,'EVALUACIÓN DE RIESGO'!$C$4:$G$9,5,FALSE))</f>
        <v/>
      </c>
      <c r="W221" s="39" t="str">
        <f>+IF(OR(C221="",F221=""),"",INDEX('EVALUACIÓN DE RIESGO'!$G$5:$G$9,MATCH('ANÁLISIS DE RIESGO'!F221,Calidad,0),1))</f>
        <v/>
      </c>
      <c r="X221" s="39" t="str">
        <f>+IF(OR(C221="",G221=""),"",INDEX('EVALUACIÓN DE RIESGO'!$G$5:$G$9,MATCH('ANÁLISIS DE RIESGO'!G221,MedioAmbiente2,0),1))</f>
        <v/>
      </c>
      <c r="Y221" s="39" t="str">
        <f>+IF(OR(C221="",H221=""),"",INDEX('EVALUACIÓN DE RIESGO'!$G$5:$G$9,MATCH('ANÁLISIS DE RIESGO'!H221,Salud,0),1))</f>
        <v/>
      </c>
      <c r="Z221" s="39">
        <f t="shared" si="23"/>
        <v>0</v>
      </c>
      <c r="AA221" s="39">
        <f>+IF(OR(C221="",K221=""),0,VLOOKUP(K221,'EVALUACIÓN DE RIESGO'!$C$22:$D$26,2,FALSE))</f>
        <v>0</v>
      </c>
      <c r="AB221" s="39">
        <f t="shared" si="21"/>
        <v>0</v>
      </c>
      <c r="AC221" s="39" t="str">
        <f>IF(AB221=0,"",LOOKUP(AB221,'EVALUACIÓN DE RIESGO'!$C$30:$C$34,'EVALUACIÓN DE RIESGO'!$B$30:$B$34))</f>
        <v/>
      </c>
      <c r="AD221" s="39">
        <f>+IF(OR(C221="",O221=""),0,VLOOKUP(O221,'EVALUACIÓN DE RIESGO'!$C$22:$D$26,2,FALSE))</f>
        <v>0</v>
      </c>
      <c r="AE221" s="39">
        <f>+IF(OR(C221="",Q221=""),0,(VLOOKUP(Q221,'EVALUACIÓN DE RIESGO'!$B$5:$G$9,6,FALSE)))</f>
        <v>0</v>
      </c>
      <c r="AF221" s="39">
        <f t="shared" si="22"/>
        <v>0</v>
      </c>
      <c r="AG221" s="39" t="str">
        <f>IF(AF221=0,"",LOOKUP(AF221,'EVALUACIÓN DE RIESGO'!$C$30:$C$34,'EVALUACIÓN DE RIESGO'!$B$30:$B$34))</f>
        <v/>
      </c>
    </row>
    <row r="222" spans="1:33" x14ac:dyDescent="0.25">
      <c r="A222" s="40" t="str">
        <f t="shared" si="19"/>
        <v/>
      </c>
      <c r="C222" s="41"/>
      <c r="D222" s="41"/>
      <c r="E222" s="42"/>
      <c r="F222" s="42"/>
      <c r="G222" s="42"/>
      <c r="H222" s="42"/>
      <c r="I222" s="43" t="str">
        <f>+IF(C222="","",IF(Z222=0,"Faltan Datos",IF(Z222="VALORES NO VÁLIDOS","VALORES NO VÁLIDOS",INDEX('[3]EVALUACIÓN DE RIESGO'!$B$5:$B$9,MATCH('ANÁLISIS DE RIESGO'!Z222,'[3]EVALUACIÓN DE RIESGO'!$G$5:$G$9,0),1))))</f>
        <v/>
      </c>
      <c r="J222" s="42"/>
      <c r="K222" s="42"/>
      <c r="L222" s="45" t="str">
        <f t="shared" ref="L222:L285" si="24">+IF(C222="","",IF(AC222="","Faltan datos",AB222 &amp; " - " &amp;AC222))</f>
        <v/>
      </c>
      <c r="M222" s="47"/>
      <c r="N222" s="47"/>
      <c r="O222" s="42"/>
      <c r="P222" s="42"/>
      <c r="Q222" s="42"/>
      <c r="R222" s="92" t="str">
        <f t="shared" si="20"/>
        <v/>
      </c>
      <c r="V222" s="39" t="str">
        <f>+IF(OR(C222="",E222=""),"",VLOOKUP(E222,'EVALUACIÓN DE RIESGO'!$C$4:$G$9,5,FALSE))</f>
        <v/>
      </c>
      <c r="W222" s="39" t="str">
        <f>+IF(OR(C222="",F222=""),"",INDEX('EVALUACIÓN DE RIESGO'!$G$5:$G$9,MATCH('ANÁLISIS DE RIESGO'!F222,Calidad,0),1))</f>
        <v/>
      </c>
      <c r="X222" s="39" t="str">
        <f>+IF(OR(C222="",G222=""),"",INDEX('EVALUACIÓN DE RIESGO'!$G$5:$G$9,MATCH('ANÁLISIS DE RIESGO'!G222,MedioAmbiente2,0),1))</f>
        <v/>
      </c>
      <c r="Y222" s="39" t="str">
        <f>+IF(OR(C222="",H222=""),"",INDEX('EVALUACIÓN DE RIESGO'!$G$5:$G$9,MATCH('ANÁLISIS DE RIESGO'!H222,Salud,0),1))</f>
        <v/>
      </c>
      <c r="Z222" s="39">
        <f t="shared" si="23"/>
        <v>0</v>
      </c>
      <c r="AA222" s="39">
        <f>+IF(OR(C222="",K222=""),0,VLOOKUP(K222,'EVALUACIÓN DE RIESGO'!$C$22:$D$26,2,FALSE))</f>
        <v>0</v>
      </c>
      <c r="AB222" s="39">
        <f t="shared" si="21"/>
        <v>0</v>
      </c>
      <c r="AC222" s="39" t="str">
        <f>IF(AB222=0,"",LOOKUP(AB222,'EVALUACIÓN DE RIESGO'!$C$30:$C$34,'EVALUACIÓN DE RIESGO'!$B$30:$B$34))</f>
        <v/>
      </c>
      <c r="AD222" s="39">
        <f>+IF(OR(C222="",O222=""),0,VLOOKUP(O222,'EVALUACIÓN DE RIESGO'!$C$22:$D$26,2,FALSE))</f>
        <v>0</v>
      </c>
      <c r="AE222" s="39">
        <f>+IF(OR(C222="",Q222=""),0,(VLOOKUP(Q222,'EVALUACIÓN DE RIESGO'!$B$5:$G$9,6,FALSE)))</f>
        <v>0</v>
      </c>
      <c r="AF222" s="39">
        <f t="shared" si="22"/>
        <v>0</v>
      </c>
      <c r="AG222" s="39" t="str">
        <f>IF(AF222=0,"",LOOKUP(AF222,'EVALUACIÓN DE RIESGO'!$C$30:$C$34,'EVALUACIÓN DE RIESGO'!$B$30:$B$34))</f>
        <v/>
      </c>
    </row>
    <row r="223" spans="1:33" x14ac:dyDescent="0.25">
      <c r="A223" s="40" t="str">
        <f t="shared" si="19"/>
        <v/>
      </c>
      <c r="C223" s="41"/>
      <c r="D223" s="41"/>
      <c r="E223" s="42"/>
      <c r="F223" s="42"/>
      <c r="G223" s="42"/>
      <c r="H223" s="42"/>
      <c r="I223" s="43" t="str">
        <f>+IF(C223="","",IF(Z223=0,"Faltan Datos",IF(Z223="VALORES NO VÁLIDOS","VALORES NO VÁLIDOS",INDEX('[3]EVALUACIÓN DE RIESGO'!$B$5:$B$9,MATCH('ANÁLISIS DE RIESGO'!Z223,'[3]EVALUACIÓN DE RIESGO'!$G$5:$G$9,0),1))))</f>
        <v/>
      </c>
      <c r="J223" s="42"/>
      <c r="K223" s="42"/>
      <c r="L223" s="45" t="str">
        <f t="shared" si="24"/>
        <v/>
      </c>
      <c r="M223" s="47"/>
      <c r="N223" s="47"/>
      <c r="O223" s="42"/>
      <c r="P223" s="42"/>
      <c r="Q223" s="42"/>
      <c r="R223" s="92" t="str">
        <f t="shared" si="20"/>
        <v/>
      </c>
      <c r="V223" s="39" t="str">
        <f>+IF(OR(C223="",E223=""),"",VLOOKUP(E223,'EVALUACIÓN DE RIESGO'!$C$4:$G$9,5,FALSE))</f>
        <v/>
      </c>
      <c r="W223" s="39" t="str">
        <f>+IF(OR(C223="",F223=""),"",INDEX('EVALUACIÓN DE RIESGO'!$G$5:$G$9,MATCH('ANÁLISIS DE RIESGO'!F223,Calidad,0),1))</f>
        <v/>
      </c>
      <c r="X223" s="39" t="str">
        <f>+IF(OR(C223="",G223=""),"",INDEX('EVALUACIÓN DE RIESGO'!$G$5:$G$9,MATCH('ANÁLISIS DE RIESGO'!G223,MedioAmbiente2,0),1))</f>
        <v/>
      </c>
      <c r="Y223" s="39" t="str">
        <f>+IF(OR(C223="",H223=""),"",INDEX('EVALUACIÓN DE RIESGO'!$G$5:$G$9,MATCH('ANÁLISIS DE RIESGO'!H223,Salud,0),1))</f>
        <v/>
      </c>
      <c r="Z223" s="39">
        <f t="shared" si="23"/>
        <v>0</v>
      </c>
      <c r="AA223" s="39">
        <f>+IF(OR(C223="",K223=""),0,VLOOKUP(K223,'EVALUACIÓN DE RIESGO'!$C$22:$D$26,2,FALSE))</f>
        <v>0</v>
      </c>
      <c r="AB223" s="39">
        <f t="shared" si="21"/>
        <v>0</v>
      </c>
      <c r="AC223" s="39" t="str">
        <f>IF(AB223=0,"",LOOKUP(AB223,'EVALUACIÓN DE RIESGO'!$C$30:$C$34,'EVALUACIÓN DE RIESGO'!$B$30:$B$34))</f>
        <v/>
      </c>
      <c r="AD223" s="39">
        <f>+IF(OR(C223="",O223=""),0,VLOOKUP(O223,'EVALUACIÓN DE RIESGO'!$C$22:$D$26,2,FALSE))</f>
        <v>0</v>
      </c>
      <c r="AE223" s="39">
        <f>+IF(OR(C223="",Q223=""),0,(VLOOKUP(Q223,'EVALUACIÓN DE RIESGO'!$B$5:$G$9,6,FALSE)))</f>
        <v>0</v>
      </c>
      <c r="AF223" s="39">
        <f t="shared" si="22"/>
        <v>0</v>
      </c>
      <c r="AG223" s="39" t="str">
        <f>IF(AF223=0,"",LOOKUP(AF223,'EVALUACIÓN DE RIESGO'!$C$30:$C$34,'EVALUACIÓN DE RIESGO'!$B$30:$B$34))</f>
        <v/>
      </c>
    </row>
    <row r="224" spans="1:33" x14ac:dyDescent="0.25">
      <c r="A224" s="40" t="str">
        <f t="shared" si="19"/>
        <v/>
      </c>
      <c r="C224" s="41"/>
      <c r="D224" s="41"/>
      <c r="E224" s="42"/>
      <c r="F224" s="42"/>
      <c r="G224" s="42"/>
      <c r="H224" s="42"/>
      <c r="I224" s="43" t="str">
        <f>+IF(C224="","",IF(Z224=0,"Faltan Datos",IF(Z224="VALORES NO VÁLIDOS","VALORES NO VÁLIDOS",INDEX('[3]EVALUACIÓN DE RIESGO'!$B$5:$B$9,MATCH('ANÁLISIS DE RIESGO'!Z224,'[3]EVALUACIÓN DE RIESGO'!$G$5:$G$9,0),1))))</f>
        <v/>
      </c>
      <c r="J224" s="42"/>
      <c r="K224" s="42"/>
      <c r="L224" s="45" t="str">
        <f t="shared" si="24"/>
        <v/>
      </c>
      <c r="M224" s="47"/>
      <c r="N224" s="47"/>
      <c r="O224" s="42"/>
      <c r="P224" s="42"/>
      <c r="Q224" s="42"/>
      <c r="R224" s="92" t="str">
        <f t="shared" si="20"/>
        <v/>
      </c>
      <c r="V224" s="39" t="str">
        <f>+IF(OR(C224="",E224=""),"",VLOOKUP(E224,'EVALUACIÓN DE RIESGO'!$C$4:$G$9,5,FALSE))</f>
        <v/>
      </c>
      <c r="W224" s="39" t="str">
        <f>+IF(OR(C224="",F224=""),"",INDEX('EVALUACIÓN DE RIESGO'!$G$5:$G$9,MATCH('ANÁLISIS DE RIESGO'!F224,Calidad,0),1))</f>
        <v/>
      </c>
      <c r="X224" s="39" t="str">
        <f>+IF(OR(C224="",G224=""),"",INDEX('EVALUACIÓN DE RIESGO'!$G$5:$G$9,MATCH('ANÁLISIS DE RIESGO'!G224,MedioAmbiente2,0),1))</f>
        <v/>
      </c>
      <c r="Y224" s="39" t="str">
        <f>+IF(OR(C224="",H224=""),"",INDEX('EVALUACIÓN DE RIESGO'!$G$5:$G$9,MATCH('ANÁLISIS DE RIESGO'!H224,Salud,0),1))</f>
        <v/>
      </c>
      <c r="Z224" s="39">
        <f t="shared" si="23"/>
        <v>0</v>
      </c>
      <c r="AA224" s="39">
        <f>+IF(OR(C224="",K224=""),0,VLOOKUP(K224,'EVALUACIÓN DE RIESGO'!$C$22:$D$26,2,FALSE))</f>
        <v>0</v>
      </c>
      <c r="AB224" s="39">
        <f t="shared" si="21"/>
        <v>0</v>
      </c>
      <c r="AC224" s="39" t="str">
        <f>IF(AB224=0,"",LOOKUP(AB224,'EVALUACIÓN DE RIESGO'!$C$30:$C$34,'EVALUACIÓN DE RIESGO'!$B$30:$B$34))</f>
        <v/>
      </c>
      <c r="AD224" s="39">
        <f>+IF(OR(C224="",O224=""),0,VLOOKUP(O224,'EVALUACIÓN DE RIESGO'!$C$22:$D$26,2,FALSE))</f>
        <v>0</v>
      </c>
      <c r="AE224" s="39">
        <f>+IF(OR(C224="",Q224=""),0,(VLOOKUP(Q224,'EVALUACIÓN DE RIESGO'!$B$5:$G$9,6,FALSE)))</f>
        <v>0</v>
      </c>
      <c r="AF224" s="39">
        <f t="shared" si="22"/>
        <v>0</v>
      </c>
      <c r="AG224" s="39" t="str">
        <f>IF(AF224=0,"",LOOKUP(AF224,'EVALUACIÓN DE RIESGO'!$C$30:$C$34,'EVALUACIÓN DE RIESGO'!$B$30:$B$34))</f>
        <v/>
      </c>
    </row>
    <row r="225" spans="1:33" x14ac:dyDescent="0.25">
      <c r="A225" s="40" t="str">
        <f t="shared" si="19"/>
        <v/>
      </c>
      <c r="C225" s="41"/>
      <c r="D225" s="41"/>
      <c r="E225" s="42"/>
      <c r="F225" s="42"/>
      <c r="G225" s="42"/>
      <c r="H225" s="42"/>
      <c r="I225" s="43" t="str">
        <f>+IF(C225="","",IF(Z225=0,"Faltan Datos",IF(Z225="VALORES NO VÁLIDOS","VALORES NO VÁLIDOS",INDEX('[3]EVALUACIÓN DE RIESGO'!$B$5:$B$9,MATCH('ANÁLISIS DE RIESGO'!Z225,'[3]EVALUACIÓN DE RIESGO'!$G$5:$G$9,0),1))))</f>
        <v/>
      </c>
      <c r="J225" s="42"/>
      <c r="K225" s="42"/>
      <c r="L225" s="45" t="str">
        <f t="shared" si="24"/>
        <v/>
      </c>
      <c r="M225" s="47"/>
      <c r="N225" s="47"/>
      <c r="O225" s="42"/>
      <c r="P225" s="42"/>
      <c r="Q225" s="42"/>
      <c r="R225" s="92" t="str">
        <f t="shared" si="20"/>
        <v/>
      </c>
      <c r="V225" s="39" t="str">
        <f>+IF(OR(C225="",E225=""),"",VLOOKUP(E225,'EVALUACIÓN DE RIESGO'!$C$4:$G$9,5,FALSE))</f>
        <v/>
      </c>
      <c r="W225" s="39" t="str">
        <f>+IF(OR(C225="",F225=""),"",INDEX('EVALUACIÓN DE RIESGO'!$G$5:$G$9,MATCH('ANÁLISIS DE RIESGO'!F225,Calidad,0),1))</f>
        <v/>
      </c>
      <c r="X225" s="39" t="str">
        <f>+IF(OR(C225="",G225=""),"",INDEX('EVALUACIÓN DE RIESGO'!$G$5:$G$9,MATCH('ANÁLISIS DE RIESGO'!G225,MedioAmbiente2,0),1))</f>
        <v/>
      </c>
      <c r="Y225" s="39" t="str">
        <f>+IF(OR(C225="",H225=""),"",INDEX('EVALUACIÓN DE RIESGO'!$G$5:$G$9,MATCH('ANÁLISIS DE RIESGO'!H225,Salud,0),1))</f>
        <v/>
      </c>
      <c r="Z225" s="39">
        <f t="shared" si="23"/>
        <v>0</v>
      </c>
      <c r="AA225" s="39">
        <f>+IF(OR(C225="",K225=""),0,VLOOKUP(K225,'EVALUACIÓN DE RIESGO'!$C$22:$D$26,2,FALSE))</f>
        <v>0</v>
      </c>
      <c r="AB225" s="39">
        <f t="shared" si="21"/>
        <v>0</v>
      </c>
      <c r="AC225" s="39" t="str">
        <f>IF(AB225=0,"",LOOKUP(AB225,'EVALUACIÓN DE RIESGO'!$C$30:$C$34,'EVALUACIÓN DE RIESGO'!$B$30:$B$34))</f>
        <v/>
      </c>
      <c r="AD225" s="39">
        <f>+IF(OR(C225="",O225=""),0,VLOOKUP(O225,'EVALUACIÓN DE RIESGO'!$C$22:$D$26,2,FALSE))</f>
        <v>0</v>
      </c>
      <c r="AE225" s="39">
        <f>+IF(OR(C225="",Q225=""),0,(VLOOKUP(Q225,'EVALUACIÓN DE RIESGO'!$B$5:$G$9,6,FALSE)))</f>
        <v>0</v>
      </c>
      <c r="AF225" s="39">
        <f t="shared" si="22"/>
        <v>0</v>
      </c>
      <c r="AG225" s="39" t="str">
        <f>IF(AF225=0,"",LOOKUP(AF225,'EVALUACIÓN DE RIESGO'!$C$30:$C$34,'EVALUACIÓN DE RIESGO'!$B$30:$B$34))</f>
        <v/>
      </c>
    </row>
    <row r="226" spans="1:33" x14ac:dyDescent="0.25">
      <c r="A226" s="40" t="str">
        <f t="shared" si="19"/>
        <v/>
      </c>
      <c r="C226" s="41"/>
      <c r="D226" s="41"/>
      <c r="E226" s="42"/>
      <c r="F226" s="42"/>
      <c r="G226" s="42"/>
      <c r="H226" s="42"/>
      <c r="I226" s="43" t="str">
        <f>+IF(C226="","",IF(Z226=0,"Faltan Datos",IF(Z226="VALORES NO VÁLIDOS","VALORES NO VÁLIDOS",INDEX('[3]EVALUACIÓN DE RIESGO'!$B$5:$B$9,MATCH('ANÁLISIS DE RIESGO'!Z226,'[3]EVALUACIÓN DE RIESGO'!$G$5:$G$9,0),1))))</f>
        <v/>
      </c>
      <c r="J226" s="42"/>
      <c r="K226" s="42"/>
      <c r="L226" s="45" t="str">
        <f t="shared" si="24"/>
        <v/>
      </c>
      <c r="M226" s="47"/>
      <c r="N226" s="47"/>
      <c r="O226" s="42"/>
      <c r="P226" s="42"/>
      <c r="Q226" s="42"/>
      <c r="R226" s="92" t="str">
        <f t="shared" si="20"/>
        <v/>
      </c>
      <c r="V226" s="39" t="str">
        <f>+IF(OR(C226="",E226=""),"",VLOOKUP(E226,'EVALUACIÓN DE RIESGO'!$C$4:$G$9,5,FALSE))</f>
        <v/>
      </c>
      <c r="W226" s="39" t="str">
        <f>+IF(OR(C226="",F226=""),"",INDEX('EVALUACIÓN DE RIESGO'!$G$5:$G$9,MATCH('ANÁLISIS DE RIESGO'!F226,Calidad,0),1))</f>
        <v/>
      </c>
      <c r="X226" s="39" t="str">
        <f>+IF(OR(C226="",G226=""),"",INDEX('EVALUACIÓN DE RIESGO'!$G$5:$G$9,MATCH('ANÁLISIS DE RIESGO'!G226,MedioAmbiente2,0),1))</f>
        <v/>
      </c>
      <c r="Y226" s="39" t="str">
        <f>+IF(OR(C226="",H226=""),"",INDEX('EVALUACIÓN DE RIESGO'!$G$5:$G$9,MATCH('ANÁLISIS DE RIESGO'!H226,Salud,0),1))</f>
        <v/>
      </c>
      <c r="Z226" s="39">
        <f t="shared" si="23"/>
        <v>0</v>
      </c>
      <c r="AA226" s="39">
        <f>+IF(OR(C226="",K226=""),0,VLOOKUP(K226,'EVALUACIÓN DE RIESGO'!$C$22:$D$26,2,FALSE))</f>
        <v>0</v>
      </c>
      <c r="AB226" s="39">
        <f t="shared" si="21"/>
        <v>0</v>
      </c>
      <c r="AC226" s="39" t="str">
        <f>IF(AB226=0,"",LOOKUP(AB226,'EVALUACIÓN DE RIESGO'!$C$30:$C$34,'EVALUACIÓN DE RIESGO'!$B$30:$B$34))</f>
        <v/>
      </c>
      <c r="AD226" s="39">
        <f>+IF(OR(C226="",O226=""),0,VLOOKUP(O226,'EVALUACIÓN DE RIESGO'!$C$22:$D$26,2,FALSE))</f>
        <v>0</v>
      </c>
      <c r="AE226" s="39">
        <f>+IF(OR(C226="",Q226=""),0,(VLOOKUP(Q226,'EVALUACIÓN DE RIESGO'!$B$5:$G$9,6,FALSE)))</f>
        <v>0</v>
      </c>
      <c r="AF226" s="39">
        <f t="shared" si="22"/>
        <v>0</v>
      </c>
      <c r="AG226" s="39" t="str">
        <f>IF(AF226=0,"",LOOKUP(AF226,'EVALUACIÓN DE RIESGO'!$C$30:$C$34,'EVALUACIÓN DE RIESGO'!$B$30:$B$34))</f>
        <v/>
      </c>
    </row>
    <row r="227" spans="1:33" x14ac:dyDescent="0.25">
      <c r="A227" s="40" t="str">
        <f t="shared" si="19"/>
        <v/>
      </c>
      <c r="C227" s="41"/>
      <c r="D227" s="41"/>
      <c r="E227" s="42"/>
      <c r="F227" s="42"/>
      <c r="G227" s="42"/>
      <c r="H227" s="42"/>
      <c r="I227" s="43" t="str">
        <f>+IF(C227="","",IF(Z227=0,"Faltan Datos",IF(Z227="VALORES NO VÁLIDOS","VALORES NO VÁLIDOS",INDEX('[3]EVALUACIÓN DE RIESGO'!$B$5:$B$9,MATCH('ANÁLISIS DE RIESGO'!Z227,'[3]EVALUACIÓN DE RIESGO'!$G$5:$G$9,0),1))))</f>
        <v/>
      </c>
      <c r="J227" s="42"/>
      <c r="K227" s="42"/>
      <c r="L227" s="45" t="str">
        <f t="shared" si="24"/>
        <v/>
      </c>
      <c r="M227" s="47"/>
      <c r="N227" s="47"/>
      <c r="O227" s="42"/>
      <c r="P227" s="42"/>
      <c r="Q227" s="42"/>
      <c r="R227" s="92" t="str">
        <f t="shared" si="20"/>
        <v/>
      </c>
      <c r="V227" s="39" t="str">
        <f>+IF(OR(C227="",E227=""),"",VLOOKUP(E227,'EVALUACIÓN DE RIESGO'!$C$4:$G$9,5,FALSE))</f>
        <v/>
      </c>
      <c r="W227" s="39" t="str">
        <f>+IF(OR(C227="",F227=""),"",INDEX('EVALUACIÓN DE RIESGO'!$G$5:$G$9,MATCH('ANÁLISIS DE RIESGO'!F227,Calidad,0),1))</f>
        <v/>
      </c>
      <c r="X227" s="39" t="str">
        <f>+IF(OR(C227="",G227=""),"",INDEX('EVALUACIÓN DE RIESGO'!$G$5:$G$9,MATCH('ANÁLISIS DE RIESGO'!G227,MedioAmbiente2,0),1))</f>
        <v/>
      </c>
      <c r="Y227" s="39" t="str">
        <f>+IF(OR(C227="",H227=""),"",INDEX('EVALUACIÓN DE RIESGO'!$G$5:$G$9,MATCH('ANÁLISIS DE RIESGO'!H227,Salud,0),1))</f>
        <v/>
      </c>
      <c r="Z227" s="39">
        <f t="shared" si="23"/>
        <v>0</v>
      </c>
      <c r="AA227" s="39">
        <f>+IF(OR(C227="",K227=""),0,VLOOKUP(K227,'EVALUACIÓN DE RIESGO'!$C$22:$D$26,2,FALSE))</f>
        <v>0</v>
      </c>
      <c r="AB227" s="39">
        <f t="shared" si="21"/>
        <v>0</v>
      </c>
      <c r="AC227" s="39" t="str">
        <f>IF(AB227=0,"",LOOKUP(AB227,'EVALUACIÓN DE RIESGO'!$C$30:$C$34,'EVALUACIÓN DE RIESGO'!$B$30:$B$34))</f>
        <v/>
      </c>
      <c r="AD227" s="39">
        <f>+IF(OR(C227="",O227=""),0,VLOOKUP(O227,'EVALUACIÓN DE RIESGO'!$C$22:$D$26,2,FALSE))</f>
        <v>0</v>
      </c>
      <c r="AE227" s="39">
        <f>+IF(OR(C227="",Q227=""),0,(VLOOKUP(Q227,'EVALUACIÓN DE RIESGO'!$B$5:$G$9,6,FALSE)))</f>
        <v>0</v>
      </c>
      <c r="AF227" s="39">
        <f t="shared" si="22"/>
        <v>0</v>
      </c>
      <c r="AG227" s="39" t="str">
        <f>IF(AF227=0,"",LOOKUP(AF227,'EVALUACIÓN DE RIESGO'!$C$30:$C$34,'EVALUACIÓN DE RIESGO'!$B$30:$B$34))</f>
        <v/>
      </c>
    </row>
    <row r="228" spans="1:33" x14ac:dyDescent="0.25">
      <c r="A228" s="40" t="str">
        <f t="shared" si="19"/>
        <v/>
      </c>
      <c r="C228" s="41"/>
      <c r="D228" s="41"/>
      <c r="E228" s="42"/>
      <c r="F228" s="42"/>
      <c r="G228" s="42"/>
      <c r="H228" s="42"/>
      <c r="I228" s="43" t="str">
        <f>+IF(C228="","",IF(Z228=0,"Faltan Datos",IF(Z228="VALORES NO VÁLIDOS","VALORES NO VÁLIDOS",INDEX('[3]EVALUACIÓN DE RIESGO'!$B$5:$B$9,MATCH('ANÁLISIS DE RIESGO'!Z228,'[3]EVALUACIÓN DE RIESGO'!$G$5:$G$9,0),1))))</f>
        <v/>
      </c>
      <c r="J228" s="42"/>
      <c r="K228" s="42"/>
      <c r="L228" s="45" t="str">
        <f t="shared" si="24"/>
        <v/>
      </c>
      <c r="M228" s="47"/>
      <c r="N228" s="47"/>
      <c r="O228" s="42"/>
      <c r="P228" s="42"/>
      <c r="Q228" s="42"/>
      <c r="R228" s="92" t="str">
        <f t="shared" si="20"/>
        <v/>
      </c>
      <c r="V228" s="39" t="str">
        <f>+IF(OR(C228="",E228=""),"",VLOOKUP(E228,'EVALUACIÓN DE RIESGO'!$C$4:$G$9,5,FALSE))</f>
        <v/>
      </c>
      <c r="W228" s="39" t="str">
        <f>+IF(OR(C228="",F228=""),"",INDEX('EVALUACIÓN DE RIESGO'!$G$5:$G$9,MATCH('ANÁLISIS DE RIESGO'!F228,Calidad,0),1))</f>
        <v/>
      </c>
      <c r="X228" s="39" t="str">
        <f>+IF(OR(C228="",G228=""),"",INDEX('EVALUACIÓN DE RIESGO'!$G$5:$G$9,MATCH('ANÁLISIS DE RIESGO'!G228,MedioAmbiente2,0),1))</f>
        <v/>
      </c>
      <c r="Y228" s="39" t="str">
        <f>+IF(OR(C228="",H228=""),"",INDEX('EVALUACIÓN DE RIESGO'!$G$5:$G$9,MATCH('ANÁLISIS DE RIESGO'!H228,Salud,0),1))</f>
        <v/>
      </c>
      <c r="Z228" s="39">
        <f t="shared" si="23"/>
        <v>0</v>
      </c>
      <c r="AA228" s="39">
        <f>+IF(OR(C228="",K228=""),0,VLOOKUP(K228,'EVALUACIÓN DE RIESGO'!$C$22:$D$26,2,FALSE))</f>
        <v>0</v>
      </c>
      <c r="AB228" s="39">
        <f t="shared" si="21"/>
        <v>0</v>
      </c>
      <c r="AC228" s="39" t="str">
        <f>IF(AB228=0,"",LOOKUP(AB228,'EVALUACIÓN DE RIESGO'!$C$30:$C$34,'EVALUACIÓN DE RIESGO'!$B$30:$B$34))</f>
        <v/>
      </c>
      <c r="AD228" s="39">
        <f>+IF(OR(C228="",O228=""),0,VLOOKUP(O228,'EVALUACIÓN DE RIESGO'!$C$22:$D$26,2,FALSE))</f>
        <v>0</v>
      </c>
      <c r="AE228" s="39">
        <f>+IF(OR(C228="",Q228=""),0,(VLOOKUP(Q228,'EVALUACIÓN DE RIESGO'!$B$5:$G$9,6,FALSE)))</f>
        <v>0</v>
      </c>
      <c r="AF228" s="39">
        <f t="shared" si="22"/>
        <v>0</v>
      </c>
      <c r="AG228" s="39" t="str">
        <f>IF(AF228=0,"",LOOKUP(AF228,'EVALUACIÓN DE RIESGO'!$C$30:$C$34,'EVALUACIÓN DE RIESGO'!$B$30:$B$34))</f>
        <v/>
      </c>
    </row>
    <row r="229" spans="1:33" x14ac:dyDescent="0.25">
      <c r="A229" s="40" t="str">
        <f t="shared" si="19"/>
        <v/>
      </c>
      <c r="C229" s="41"/>
      <c r="D229" s="41"/>
      <c r="E229" s="42"/>
      <c r="F229" s="42"/>
      <c r="G229" s="42"/>
      <c r="H229" s="42"/>
      <c r="I229" s="43" t="str">
        <f>+IF(C229="","",IF(Z229=0,"Faltan Datos",IF(Z229="VALORES NO VÁLIDOS","VALORES NO VÁLIDOS",INDEX('[3]EVALUACIÓN DE RIESGO'!$B$5:$B$9,MATCH('ANÁLISIS DE RIESGO'!Z229,'[3]EVALUACIÓN DE RIESGO'!$G$5:$G$9,0),1))))</f>
        <v/>
      </c>
      <c r="J229" s="42"/>
      <c r="K229" s="42"/>
      <c r="L229" s="45" t="str">
        <f t="shared" si="24"/>
        <v/>
      </c>
      <c r="M229" s="47"/>
      <c r="N229" s="47"/>
      <c r="O229" s="42"/>
      <c r="P229" s="42"/>
      <c r="Q229" s="42"/>
      <c r="R229" s="92" t="str">
        <f t="shared" si="20"/>
        <v/>
      </c>
      <c r="V229" s="39" t="str">
        <f>+IF(OR(C229="",E229=""),"",VLOOKUP(E229,'EVALUACIÓN DE RIESGO'!$C$4:$G$9,5,FALSE))</f>
        <v/>
      </c>
      <c r="W229" s="39" t="str">
        <f>+IF(OR(C229="",F229=""),"",INDEX('EVALUACIÓN DE RIESGO'!$G$5:$G$9,MATCH('ANÁLISIS DE RIESGO'!F229,Calidad,0),1))</f>
        <v/>
      </c>
      <c r="X229" s="39" t="str">
        <f>+IF(OR(C229="",G229=""),"",INDEX('EVALUACIÓN DE RIESGO'!$G$5:$G$9,MATCH('ANÁLISIS DE RIESGO'!G229,MedioAmbiente2,0),1))</f>
        <v/>
      </c>
      <c r="Y229" s="39" t="str">
        <f>+IF(OR(C229="",H229=""),"",INDEX('EVALUACIÓN DE RIESGO'!$G$5:$G$9,MATCH('ANÁLISIS DE RIESGO'!H229,Salud,0),1))</f>
        <v/>
      </c>
      <c r="Z229" s="39">
        <f t="shared" si="23"/>
        <v>0</v>
      </c>
      <c r="AA229" s="39">
        <f>+IF(OR(C229="",K229=""),0,VLOOKUP(K229,'EVALUACIÓN DE RIESGO'!$C$22:$D$26,2,FALSE))</f>
        <v>0</v>
      </c>
      <c r="AB229" s="39">
        <f t="shared" si="21"/>
        <v>0</v>
      </c>
      <c r="AC229" s="39" t="str">
        <f>IF(AB229=0,"",LOOKUP(AB229,'EVALUACIÓN DE RIESGO'!$C$30:$C$34,'EVALUACIÓN DE RIESGO'!$B$30:$B$34))</f>
        <v/>
      </c>
      <c r="AD229" s="39">
        <f>+IF(OR(C229="",O229=""),0,VLOOKUP(O229,'EVALUACIÓN DE RIESGO'!$C$22:$D$26,2,FALSE))</f>
        <v>0</v>
      </c>
      <c r="AE229" s="39">
        <f>+IF(OR(C229="",Q229=""),0,(VLOOKUP(Q229,'EVALUACIÓN DE RIESGO'!$B$5:$G$9,6,FALSE)))</f>
        <v>0</v>
      </c>
      <c r="AF229" s="39">
        <f t="shared" si="22"/>
        <v>0</v>
      </c>
      <c r="AG229" s="39" t="str">
        <f>IF(AF229=0,"",LOOKUP(AF229,'EVALUACIÓN DE RIESGO'!$C$30:$C$34,'EVALUACIÓN DE RIESGO'!$B$30:$B$34))</f>
        <v/>
      </c>
    </row>
    <row r="230" spans="1:33" x14ac:dyDescent="0.25">
      <c r="A230" s="40" t="str">
        <f t="shared" si="19"/>
        <v/>
      </c>
      <c r="C230" s="41"/>
      <c r="D230" s="41"/>
      <c r="E230" s="42"/>
      <c r="F230" s="42"/>
      <c r="G230" s="42"/>
      <c r="H230" s="42"/>
      <c r="I230" s="43" t="str">
        <f>+IF(C230="","",IF(Z230=0,"Faltan Datos",IF(Z230="VALORES NO VÁLIDOS","VALORES NO VÁLIDOS",INDEX('[3]EVALUACIÓN DE RIESGO'!$B$5:$B$9,MATCH('ANÁLISIS DE RIESGO'!Z230,'[3]EVALUACIÓN DE RIESGO'!$G$5:$G$9,0),1))))</f>
        <v/>
      </c>
      <c r="J230" s="42"/>
      <c r="K230" s="42"/>
      <c r="L230" s="45" t="str">
        <f t="shared" si="24"/>
        <v/>
      </c>
      <c r="M230" s="47"/>
      <c r="N230" s="47"/>
      <c r="O230" s="42"/>
      <c r="P230" s="42"/>
      <c r="Q230" s="42"/>
      <c r="R230" s="92" t="str">
        <f t="shared" si="20"/>
        <v/>
      </c>
      <c r="V230" s="39" t="str">
        <f>+IF(OR(C230="",E230=""),"",VLOOKUP(E230,'EVALUACIÓN DE RIESGO'!$C$4:$G$9,5,FALSE))</f>
        <v/>
      </c>
      <c r="W230" s="39" t="str">
        <f>+IF(OR(C230="",F230=""),"",INDEX('EVALUACIÓN DE RIESGO'!$G$5:$G$9,MATCH('ANÁLISIS DE RIESGO'!F230,Calidad,0),1))</f>
        <v/>
      </c>
      <c r="X230" s="39" t="str">
        <f>+IF(OR(C230="",G230=""),"",INDEX('EVALUACIÓN DE RIESGO'!$G$5:$G$9,MATCH('ANÁLISIS DE RIESGO'!G230,MedioAmbiente2,0),1))</f>
        <v/>
      </c>
      <c r="Y230" s="39" t="str">
        <f>+IF(OR(C230="",H230=""),"",INDEX('EVALUACIÓN DE RIESGO'!$G$5:$G$9,MATCH('ANÁLISIS DE RIESGO'!H230,Salud,0),1))</f>
        <v/>
      </c>
      <c r="Z230" s="39">
        <f t="shared" si="23"/>
        <v>0</v>
      </c>
      <c r="AA230" s="39">
        <f>+IF(OR(C230="",K230=""),0,VLOOKUP(K230,'EVALUACIÓN DE RIESGO'!$C$22:$D$26,2,FALSE))</f>
        <v>0</v>
      </c>
      <c r="AB230" s="39">
        <f t="shared" si="21"/>
        <v>0</v>
      </c>
      <c r="AC230" s="39" t="str">
        <f>IF(AB230=0,"",LOOKUP(AB230,'EVALUACIÓN DE RIESGO'!$C$30:$C$34,'EVALUACIÓN DE RIESGO'!$B$30:$B$34))</f>
        <v/>
      </c>
      <c r="AD230" s="39">
        <f>+IF(OR(C230="",O230=""),0,VLOOKUP(O230,'EVALUACIÓN DE RIESGO'!$C$22:$D$26,2,FALSE))</f>
        <v>0</v>
      </c>
      <c r="AE230" s="39">
        <f>+IF(OR(C230="",Q230=""),0,(VLOOKUP(Q230,'EVALUACIÓN DE RIESGO'!$B$5:$G$9,6,FALSE)))</f>
        <v>0</v>
      </c>
      <c r="AF230" s="39">
        <f t="shared" si="22"/>
        <v>0</v>
      </c>
      <c r="AG230" s="39" t="str">
        <f>IF(AF230=0,"",LOOKUP(AF230,'EVALUACIÓN DE RIESGO'!$C$30:$C$34,'EVALUACIÓN DE RIESGO'!$B$30:$B$34))</f>
        <v/>
      </c>
    </row>
    <row r="231" spans="1:33" x14ac:dyDescent="0.25">
      <c r="A231" s="40" t="str">
        <f t="shared" si="19"/>
        <v/>
      </c>
      <c r="C231" s="41"/>
      <c r="D231" s="41"/>
      <c r="E231" s="42"/>
      <c r="F231" s="42"/>
      <c r="G231" s="42"/>
      <c r="H231" s="42"/>
      <c r="I231" s="43" t="str">
        <f>+IF(C231="","",IF(Z231=0,"Faltan Datos",IF(Z231="VALORES NO VÁLIDOS","VALORES NO VÁLIDOS",INDEX('[3]EVALUACIÓN DE RIESGO'!$B$5:$B$9,MATCH('ANÁLISIS DE RIESGO'!Z231,'[3]EVALUACIÓN DE RIESGO'!$G$5:$G$9,0),1))))</f>
        <v/>
      </c>
      <c r="J231" s="42"/>
      <c r="K231" s="42"/>
      <c r="L231" s="45" t="str">
        <f t="shared" si="24"/>
        <v/>
      </c>
      <c r="M231" s="47"/>
      <c r="N231" s="47"/>
      <c r="O231" s="42"/>
      <c r="P231" s="42"/>
      <c r="Q231" s="42"/>
      <c r="R231" s="92" t="str">
        <f t="shared" si="20"/>
        <v/>
      </c>
      <c r="V231" s="39" t="str">
        <f>+IF(OR(C231="",E231=""),"",VLOOKUP(E231,'EVALUACIÓN DE RIESGO'!$C$4:$G$9,5,FALSE))</f>
        <v/>
      </c>
      <c r="W231" s="39" t="str">
        <f>+IF(OR(C231="",F231=""),"",INDEX('EVALUACIÓN DE RIESGO'!$G$5:$G$9,MATCH('ANÁLISIS DE RIESGO'!F231,Calidad,0),1))</f>
        <v/>
      </c>
      <c r="X231" s="39" t="str">
        <f>+IF(OR(C231="",G231=""),"",INDEX('EVALUACIÓN DE RIESGO'!$G$5:$G$9,MATCH('ANÁLISIS DE RIESGO'!G231,MedioAmbiente2,0),1))</f>
        <v/>
      </c>
      <c r="Y231" s="39" t="str">
        <f>+IF(OR(C231="",H231=""),"",INDEX('EVALUACIÓN DE RIESGO'!$G$5:$G$9,MATCH('ANÁLISIS DE RIESGO'!H231,Salud,0),1))</f>
        <v/>
      </c>
      <c r="Z231" s="39">
        <f t="shared" si="23"/>
        <v>0</v>
      </c>
      <c r="AA231" s="39">
        <f>+IF(OR(C231="",K231=""),0,VLOOKUP(K231,'EVALUACIÓN DE RIESGO'!$C$22:$D$26,2,FALSE))</f>
        <v>0</v>
      </c>
      <c r="AB231" s="39">
        <f t="shared" si="21"/>
        <v>0</v>
      </c>
      <c r="AC231" s="39" t="str">
        <f>IF(AB231=0,"",LOOKUP(AB231,'EVALUACIÓN DE RIESGO'!$C$30:$C$34,'EVALUACIÓN DE RIESGO'!$B$30:$B$34))</f>
        <v/>
      </c>
      <c r="AD231" s="39">
        <f>+IF(OR(C231="",O231=""),0,VLOOKUP(O231,'EVALUACIÓN DE RIESGO'!$C$22:$D$26,2,FALSE))</f>
        <v>0</v>
      </c>
      <c r="AE231" s="39">
        <f>+IF(OR(C231="",Q231=""),0,(VLOOKUP(Q231,'EVALUACIÓN DE RIESGO'!$B$5:$G$9,6,FALSE)))</f>
        <v>0</v>
      </c>
      <c r="AF231" s="39">
        <f t="shared" si="22"/>
        <v>0</v>
      </c>
      <c r="AG231" s="39" t="str">
        <f>IF(AF231=0,"",LOOKUP(AF231,'EVALUACIÓN DE RIESGO'!$C$30:$C$34,'EVALUACIÓN DE RIESGO'!$B$30:$B$34))</f>
        <v/>
      </c>
    </row>
    <row r="232" spans="1:33" x14ac:dyDescent="0.25">
      <c r="A232" s="40" t="str">
        <f t="shared" si="19"/>
        <v/>
      </c>
      <c r="C232" s="41"/>
      <c r="D232" s="41"/>
      <c r="E232" s="42"/>
      <c r="F232" s="42"/>
      <c r="G232" s="42"/>
      <c r="H232" s="42"/>
      <c r="I232" s="43" t="str">
        <f>+IF(C232="","",IF(Z232=0,"Faltan Datos",IF(Z232="VALORES NO VÁLIDOS","VALORES NO VÁLIDOS",INDEX('[3]EVALUACIÓN DE RIESGO'!$B$5:$B$9,MATCH('ANÁLISIS DE RIESGO'!Z232,'[3]EVALUACIÓN DE RIESGO'!$G$5:$G$9,0),1))))</f>
        <v/>
      </c>
      <c r="J232" s="42"/>
      <c r="K232" s="42"/>
      <c r="L232" s="45" t="str">
        <f t="shared" si="24"/>
        <v/>
      </c>
      <c r="M232" s="47"/>
      <c r="N232" s="47"/>
      <c r="O232" s="42"/>
      <c r="P232" s="42"/>
      <c r="Q232" s="42"/>
      <c r="R232" s="92" t="str">
        <f t="shared" si="20"/>
        <v/>
      </c>
      <c r="V232" s="39" t="str">
        <f>+IF(OR(C232="",E232=""),"",VLOOKUP(E232,'EVALUACIÓN DE RIESGO'!$C$4:$G$9,5,FALSE))</f>
        <v/>
      </c>
      <c r="W232" s="39" t="str">
        <f>+IF(OR(C232="",F232=""),"",INDEX('EVALUACIÓN DE RIESGO'!$G$5:$G$9,MATCH('ANÁLISIS DE RIESGO'!F232,Calidad,0),1))</f>
        <v/>
      </c>
      <c r="X232" s="39" t="str">
        <f>+IF(OR(C232="",G232=""),"",INDEX('EVALUACIÓN DE RIESGO'!$G$5:$G$9,MATCH('ANÁLISIS DE RIESGO'!G232,MedioAmbiente2,0),1))</f>
        <v/>
      </c>
      <c r="Y232" s="39" t="str">
        <f>+IF(OR(C232="",H232=""),"",INDEX('EVALUACIÓN DE RIESGO'!$G$5:$G$9,MATCH('ANÁLISIS DE RIESGO'!H232,Salud,0),1))</f>
        <v/>
      </c>
      <c r="Z232" s="39">
        <f t="shared" si="23"/>
        <v>0</v>
      </c>
      <c r="AA232" s="39">
        <f>+IF(OR(C232="",K232=""),0,VLOOKUP(K232,'EVALUACIÓN DE RIESGO'!$C$22:$D$26,2,FALSE))</f>
        <v>0</v>
      </c>
      <c r="AB232" s="39">
        <f t="shared" si="21"/>
        <v>0</v>
      </c>
      <c r="AC232" s="39" t="str">
        <f>IF(AB232=0,"",LOOKUP(AB232,'EVALUACIÓN DE RIESGO'!$C$30:$C$34,'EVALUACIÓN DE RIESGO'!$B$30:$B$34))</f>
        <v/>
      </c>
      <c r="AD232" s="39">
        <f>+IF(OR(C232="",O232=""),0,VLOOKUP(O232,'EVALUACIÓN DE RIESGO'!$C$22:$D$26,2,FALSE))</f>
        <v>0</v>
      </c>
      <c r="AE232" s="39">
        <f>+IF(OR(C232="",Q232=""),0,(VLOOKUP(Q232,'EVALUACIÓN DE RIESGO'!$B$5:$G$9,6,FALSE)))</f>
        <v>0</v>
      </c>
      <c r="AF232" s="39">
        <f t="shared" si="22"/>
        <v>0</v>
      </c>
      <c r="AG232" s="39" t="str">
        <f>IF(AF232=0,"",LOOKUP(AF232,'EVALUACIÓN DE RIESGO'!$C$30:$C$34,'EVALUACIÓN DE RIESGO'!$B$30:$B$34))</f>
        <v/>
      </c>
    </row>
    <row r="233" spans="1:33" x14ac:dyDescent="0.25">
      <c r="A233" s="40" t="str">
        <f t="shared" si="19"/>
        <v/>
      </c>
      <c r="C233" s="41"/>
      <c r="D233" s="41"/>
      <c r="E233" s="42"/>
      <c r="F233" s="42"/>
      <c r="G233" s="42"/>
      <c r="H233" s="42"/>
      <c r="I233" s="43" t="str">
        <f>+IF(C233="","",IF(Z233=0,"Faltan Datos",IF(Z233="VALORES NO VÁLIDOS","VALORES NO VÁLIDOS",INDEX('[3]EVALUACIÓN DE RIESGO'!$B$5:$B$9,MATCH('ANÁLISIS DE RIESGO'!Z233,'[3]EVALUACIÓN DE RIESGO'!$G$5:$G$9,0),1))))</f>
        <v/>
      </c>
      <c r="J233" s="42"/>
      <c r="K233" s="42"/>
      <c r="L233" s="45" t="str">
        <f t="shared" si="24"/>
        <v/>
      </c>
      <c r="M233" s="47"/>
      <c r="N233" s="47"/>
      <c r="O233" s="42"/>
      <c r="P233" s="42"/>
      <c r="Q233" s="42"/>
      <c r="R233" s="92" t="str">
        <f t="shared" si="20"/>
        <v/>
      </c>
      <c r="V233" s="39" t="str">
        <f>+IF(OR(C233="",E233=""),"",VLOOKUP(E233,'EVALUACIÓN DE RIESGO'!$C$4:$G$9,5,FALSE))</f>
        <v/>
      </c>
      <c r="W233" s="39" t="str">
        <f>+IF(OR(C233="",F233=""),"",INDEX('EVALUACIÓN DE RIESGO'!$G$5:$G$9,MATCH('ANÁLISIS DE RIESGO'!F233,Calidad,0),1))</f>
        <v/>
      </c>
      <c r="X233" s="39" t="str">
        <f>+IF(OR(C233="",G233=""),"",INDEX('EVALUACIÓN DE RIESGO'!$G$5:$G$9,MATCH('ANÁLISIS DE RIESGO'!G233,MedioAmbiente2,0),1))</f>
        <v/>
      </c>
      <c r="Y233" s="39" t="str">
        <f>+IF(OR(C233="",H233=""),"",INDEX('EVALUACIÓN DE RIESGO'!$G$5:$G$9,MATCH('ANÁLISIS DE RIESGO'!H233,Salud,0),1))</f>
        <v/>
      </c>
      <c r="Z233" s="39">
        <f t="shared" si="23"/>
        <v>0</v>
      </c>
      <c r="AA233" s="39">
        <f>+IF(OR(C233="",K233=""),0,VLOOKUP(K233,'EVALUACIÓN DE RIESGO'!$C$22:$D$26,2,FALSE))</f>
        <v>0</v>
      </c>
      <c r="AB233" s="39">
        <f t="shared" si="21"/>
        <v>0</v>
      </c>
      <c r="AC233" s="39" t="str">
        <f>IF(AB233=0,"",LOOKUP(AB233,'EVALUACIÓN DE RIESGO'!$C$30:$C$34,'EVALUACIÓN DE RIESGO'!$B$30:$B$34))</f>
        <v/>
      </c>
      <c r="AD233" s="39">
        <f>+IF(OR(C233="",O233=""),0,VLOOKUP(O233,'EVALUACIÓN DE RIESGO'!$C$22:$D$26,2,FALSE))</f>
        <v>0</v>
      </c>
      <c r="AE233" s="39">
        <f>+IF(OR(C233="",Q233=""),0,(VLOOKUP(Q233,'EVALUACIÓN DE RIESGO'!$B$5:$G$9,6,FALSE)))</f>
        <v>0</v>
      </c>
      <c r="AF233" s="39">
        <f t="shared" si="22"/>
        <v>0</v>
      </c>
      <c r="AG233" s="39" t="str">
        <f>IF(AF233=0,"",LOOKUP(AF233,'EVALUACIÓN DE RIESGO'!$C$30:$C$34,'EVALUACIÓN DE RIESGO'!$B$30:$B$34))</f>
        <v/>
      </c>
    </row>
    <row r="234" spans="1:33" x14ac:dyDescent="0.25">
      <c r="A234" s="40" t="str">
        <f t="shared" si="19"/>
        <v/>
      </c>
      <c r="C234" s="41"/>
      <c r="D234" s="41"/>
      <c r="E234" s="42"/>
      <c r="F234" s="42"/>
      <c r="G234" s="42"/>
      <c r="H234" s="42"/>
      <c r="I234" s="43" t="str">
        <f>+IF(C234="","",IF(Z234=0,"Faltan Datos",IF(Z234="VALORES NO VÁLIDOS","VALORES NO VÁLIDOS",INDEX('[3]EVALUACIÓN DE RIESGO'!$B$5:$B$9,MATCH('ANÁLISIS DE RIESGO'!Z234,'[3]EVALUACIÓN DE RIESGO'!$G$5:$G$9,0),1))))</f>
        <v/>
      </c>
      <c r="J234" s="42"/>
      <c r="K234" s="42"/>
      <c r="L234" s="45" t="str">
        <f t="shared" si="24"/>
        <v/>
      </c>
      <c r="M234" s="47"/>
      <c r="N234" s="47"/>
      <c r="O234" s="42"/>
      <c r="P234" s="42"/>
      <c r="Q234" s="42"/>
      <c r="R234" s="92" t="str">
        <f t="shared" si="20"/>
        <v/>
      </c>
      <c r="V234" s="39" t="str">
        <f>+IF(OR(C234="",E234=""),"",VLOOKUP(E234,'EVALUACIÓN DE RIESGO'!$C$4:$G$9,5,FALSE))</f>
        <v/>
      </c>
      <c r="W234" s="39" t="str">
        <f>+IF(OR(C234="",F234=""),"",INDEX('EVALUACIÓN DE RIESGO'!$G$5:$G$9,MATCH('ANÁLISIS DE RIESGO'!F234,Calidad,0),1))</f>
        <v/>
      </c>
      <c r="X234" s="39" t="str">
        <f>+IF(OR(C234="",G234=""),"",INDEX('EVALUACIÓN DE RIESGO'!$G$5:$G$9,MATCH('ANÁLISIS DE RIESGO'!G234,MedioAmbiente2,0),1))</f>
        <v/>
      </c>
      <c r="Y234" s="39" t="str">
        <f>+IF(OR(C234="",H234=""),"",INDEX('EVALUACIÓN DE RIESGO'!$G$5:$G$9,MATCH('ANÁLISIS DE RIESGO'!H234,Salud,0),1))</f>
        <v/>
      </c>
      <c r="Z234" s="39">
        <f t="shared" si="23"/>
        <v>0</v>
      </c>
      <c r="AA234" s="39">
        <f>+IF(OR(C234="",K234=""),0,VLOOKUP(K234,'EVALUACIÓN DE RIESGO'!$C$22:$D$26,2,FALSE))</f>
        <v>0</v>
      </c>
      <c r="AB234" s="39">
        <f t="shared" si="21"/>
        <v>0</v>
      </c>
      <c r="AC234" s="39" t="str">
        <f>IF(AB234=0,"",LOOKUP(AB234,'EVALUACIÓN DE RIESGO'!$C$30:$C$34,'EVALUACIÓN DE RIESGO'!$B$30:$B$34))</f>
        <v/>
      </c>
      <c r="AD234" s="39">
        <f>+IF(OR(C234="",O234=""),0,VLOOKUP(O234,'EVALUACIÓN DE RIESGO'!$C$22:$D$26,2,FALSE))</f>
        <v>0</v>
      </c>
      <c r="AE234" s="39">
        <f>+IF(OR(C234="",Q234=""),0,(VLOOKUP(Q234,'EVALUACIÓN DE RIESGO'!$B$5:$G$9,6,FALSE)))</f>
        <v>0</v>
      </c>
      <c r="AF234" s="39">
        <f t="shared" si="22"/>
        <v>0</v>
      </c>
      <c r="AG234" s="39" t="str">
        <f>IF(AF234=0,"",LOOKUP(AF234,'EVALUACIÓN DE RIESGO'!$C$30:$C$34,'EVALUACIÓN DE RIESGO'!$B$30:$B$34))</f>
        <v/>
      </c>
    </row>
    <row r="235" spans="1:33" x14ac:dyDescent="0.25">
      <c r="A235" s="40" t="str">
        <f t="shared" si="19"/>
        <v/>
      </c>
      <c r="C235" s="41"/>
      <c r="D235" s="41"/>
      <c r="E235" s="42"/>
      <c r="F235" s="42"/>
      <c r="G235" s="42"/>
      <c r="H235" s="42"/>
      <c r="I235" s="43" t="str">
        <f>+IF(C235="","",IF(Z235=0,"Faltan Datos",IF(Z235="VALORES NO VÁLIDOS","VALORES NO VÁLIDOS",INDEX('[3]EVALUACIÓN DE RIESGO'!$B$5:$B$9,MATCH('ANÁLISIS DE RIESGO'!Z235,'[3]EVALUACIÓN DE RIESGO'!$G$5:$G$9,0),1))))</f>
        <v/>
      </c>
      <c r="J235" s="42"/>
      <c r="K235" s="42"/>
      <c r="L235" s="45" t="str">
        <f t="shared" si="24"/>
        <v/>
      </c>
      <c r="M235" s="47"/>
      <c r="N235" s="47"/>
      <c r="O235" s="42"/>
      <c r="P235" s="42"/>
      <c r="Q235" s="42"/>
      <c r="R235" s="92" t="str">
        <f t="shared" si="20"/>
        <v/>
      </c>
      <c r="V235" s="39" t="str">
        <f>+IF(OR(C235="",E235=""),"",VLOOKUP(E235,'EVALUACIÓN DE RIESGO'!$C$4:$G$9,5,FALSE))</f>
        <v/>
      </c>
      <c r="W235" s="39" t="str">
        <f>+IF(OR(C235="",F235=""),"",INDEX('EVALUACIÓN DE RIESGO'!$G$5:$G$9,MATCH('ANÁLISIS DE RIESGO'!F235,Calidad,0),1))</f>
        <v/>
      </c>
      <c r="X235" s="39" t="str">
        <f>+IF(OR(C235="",G235=""),"",INDEX('EVALUACIÓN DE RIESGO'!$G$5:$G$9,MATCH('ANÁLISIS DE RIESGO'!G235,MedioAmbiente2,0),1))</f>
        <v/>
      </c>
      <c r="Y235" s="39" t="str">
        <f>+IF(OR(C235="",H235=""),"",INDEX('EVALUACIÓN DE RIESGO'!$G$5:$G$9,MATCH('ANÁLISIS DE RIESGO'!H235,Salud,0),1))</f>
        <v/>
      </c>
      <c r="Z235" s="39">
        <f t="shared" si="23"/>
        <v>0</v>
      </c>
      <c r="AA235" s="39">
        <f>+IF(OR(C235="",K235=""),0,VLOOKUP(K235,'EVALUACIÓN DE RIESGO'!$C$22:$D$26,2,FALSE))</f>
        <v>0</v>
      </c>
      <c r="AB235" s="39">
        <f t="shared" si="21"/>
        <v>0</v>
      </c>
      <c r="AC235" s="39" t="str">
        <f>IF(AB235=0,"",LOOKUP(AB235,'EVALUACIÓN DE RIESGO'!$C$30:$C$34,'EVALUACIÓN DE RIESGO'!$B$30:$B$34))</f>
        <v/>
      </c>
      <c r="AD235" s="39">
        <f>+IF(OR(C235="",O235=""),0,VLOOKUP(O235,'EVALUACIÓN DE RIESGO'!$C$22:$D$26,2,FALSE))</f>
        <v>0</v>
      </c>
      <c r="AE235" s="39">
        <f>+IF(OR(C235="",Q235=""),0,(VLOOKUP(Q235,'EVALUACIÓN DE RIESGO'!$B$5:$G$9,6,FALSE)))</f>
        <v>0</v>
      </c>
      <c r="AF235" s="39">
        <f t="shared" si="22"/>
        <v>0</v>
      </c>
      <c r="AG235" s="39" t="str">
        <f>IF(AF235=0,"",LOOKUP(AF235,'EVALUACIÓN DE RIESGO'!$C$30:$C$34,'EVALUACIÓN DE RIESGO'!$B$30:$B$34))</f>
        <v/>
      </c>
    </row>
    <row r="236" spans="1:33" x14ac:dyDescent="0.25">
      <c r="A236" s="40" t="str">
        <f t="shared" si="19"/>
        <v/>
      </c>
      <c r="C236" s="41"/>
      <c r="D236" s="41"/>
      <c r="E236" s="42"/>
      <c r="F236" s="42"/>
      <c r="G236" s="42"/>
      <c r="H236" s="42"/>
      <c r="I236" s="43" t="str">
        <f>+IF(C236="","",IF(Z236=0,"Faltan Datos",IF(Z236="VALORES NO VÁLIDOS","VALORES NO VÁLIDOS",INDEX('[3]EVALUACIÓN DE RIESGO'!$B$5:$B$9,MATCH('ANÁLISIS DE RIESGO'!Z236,'[3]EVALUACIÓN DE RIESGO'!$G$5:$G$9,0),1))))</f>
        <v/>
      </c>
      <c r="J236" s="42"/>
      <c r="K236" s="42"/>
      <c r="L236" s="45" t="str">
        <f t="shared" si="24"/>
        <v/>
      </c>
      <c r="M236" s="47"/>
      <c r="N236" s="47"/>
      <c r="O236" s="42"/>
      <c r="P236" s="42"/>
      <c r="Q236" s="42"/>
      <c r="R236" s="92" t="str">
        <f t="shared" si="20"/>
        <v/>
      </c>
      <c r="V236" s="39" t="str">
        <f>+IF(OR(C236="",E236=""),"",VLOOKUP(E236,'EVALUACIÓN DE RIESGO'!$C$4:$G$9,5,FALSE))</f>
        <v/>
      </c>
      <c r="W236" s="39" t="str">
        <f>+IF(OR(C236="",F236=""),"",INDEX('EVALUACIÓN DE RIESGO'!$G$5:$G$9,MATCH('ANÁLISIS DE RIESGO'!F236,Calidad,0),1))</f>
        <v/>
      </c>
      <c r="X236" s="39" t="str">
        <f>+IF(OR(C236="",G236=""),"",INDEX('EVALUACIÓN DE RIESGO'!$G$5:$G$9,MATCH('ANÁLISIS DE RIESGO'!G236,MedioAmbiente2,0),1))</f>
        <v/>
      </c>
      <c r="Y236" s="39" t="str">
        <f>+IF(OR(C236="",H236=""),"",INDEX('EVALUACIÓN DE RIESGO'!$G$5:$G$9,MATCH('ANÁLISIS DE RIESGO'!H236,Salud,0),1))</f>
        <v/>
      </c>
      <c r="Z236" s="39">
        <f t="shared" si="23"/>
        <v>0</v>
      </c>
      <c r="AA236" s="39">
        <f>+IF(OR(C236="",K236=""),0,VLOOKUP(K236,'EVALUACIÓN DE RIESGO'!$C$22:$D$26,2,FALSE))</f>
        <v>0</v>
      </c>
      <c r="AB236" s="39">
        <f t="shared" si="21"/>
        <v>0</v>
      </c>
      <c r="AC236" s="39" t="str">
        <f>IF(AB236=0,"",LOOKUP(AB236,'EVALUACIÓN DE RIESGO'!$C$30:$C$34,'EVALUACIÓN DE RIESGO'!$B$30:$B$34))</f>
        <v/>
      </c>
      <c r="AD236" s="39">
        <f>+IF(OR(C236="",O236=""),0,VLOOKUP(O236,'EVALUACIÓN DE RIESGO'!$C$22:$D$26,2,FALSE))</f>
        <v>0</v>
      </c>
      <c r="AE236" s="39">
        <f>+IF(OR(C236="",Q236=""),0,(VLOOKUP(Q236,'EVALUACIÓN DE RIESGO'!$B$5:$G$9,6,FALSE)))</f>
        <v>0</v>
      </c>
      <c r="AF236" s="39">
        <f t="shared" si="22"/>
        <v>0</v>
      </c>
      <c r="AG236" s="39" t="str">
        <f>IF(AF236=0,"",LOOKUP(AF236,'EVALUACIÓN DE RIESGO'!$C$30:$C$34,'EVALUACIÓN DE RIESGO'!$B$30:$B$34))</f>
        <v/>
      </c>
    </row>
    <row r="237" spans="1:33" x14ac:dyDescent="0.25">
      <c r="A237" s="40" t="str">
        <f t="shared" ref="A237:A300" si="25">+IF(C237="","",A236+1)</f>
        <v/>
      </c>
      <c r="C237" s="41"/>
      <c r="D237" s="41"/>
      <c r="E237" s="42"/>
      <c r="F237" s="42"/>
      <c r="G237" s="42"/>
      <c r="H237" s="42"/>
      <c r="I237" s="43" t="str">
        <f>+IF(C237="","",IF(Z237=0,"Faltan Datos",IF(Z237="VALORES NO VÁLIDOS","VALORES NO VÁLIDOS",INDEX('[3]EVALUACIÓN DE RIESGO'!$B$5:$B$9,MATCH('ANÁLISIS DE RIESGO'!Z237,'[3]EVALUACIÓN DE RIESGO'!$G$5:$G$9,0),1))))</f>
        <v/>
      </c>
      <c r="J237" s="42"/>
      <c r="K237" s="42"/>
      <c r="L237" s="45" t="str">
        <f t="shared" si="24"/>
        <v/>
      </c>
      <c r="M237" s="47"/>
      <c r="N237" s="47"/>
      <c r="O237" s="42"/>
      <c r="P237" s="42"/>
      <c r="Q237" s="42"/>
      <c r="R237" s="92" t="str">
        <f t="shared" si="20"/>
        <v/>
      </c>
      <c r="V237" s="39" t="str">
        <f>+IF(OR(C237="",E237=""),"",VLOOKUP(E237,'EVALUACIÓN DE RIESGO'!$C$4:$G$9,5,FALSE))</f>
        <v/>
      </c>
      <c r="W237" s="39" t="str">
        <f>+IF(OR(C237="",F237=""),"",INDEX('EVALUACIÓN DE RIESGO'!$G$5:$G$9,MATCH('ANÁLISIS DE RIESGO'!F237,Calidad,0),1))</f>
        <v/>
      </c>
      <c r="X237" s="39" t="str">
        <f>+IF(OR(C237="",G237=""),"",INDEX('EVALUACIÓN DE RIESGO'!$G$5:$G$9,MATCH('ANÁLISIS DE RIESGO'!G237,MedioAmbiente2,0),1))</f>
        <v/>
      </c>
      <c r="Y237" s="39" t="str">
        <f>+IF(OR(C237="",H237=""),"",INDEX('EVALUACIÓN DE RIESGO'!$G$5:$G$9,MATCH('ANÁLISIS DE RIESGO'!H237,Salud,0),1))</f>
        <v/>
      </c>
      <c r="Z237" s="39">
        <f t="shared" si="23"/>
        <v>0</v>
      </c>
      <c r="AA237" s="39">
        <f>+IF(OR(C237="",K237=""),0,VLOOKUP(K237,'EVALUACIÓN DE RIESGO'!$C$22:$D$26,2,FALSE))</f>
        <v>0</v>
      </c>
      <c r="AB237" s="39">
        <f t="shared" si="21"/>
        <v>0</v>
      </c>
      <c r="AC237" s="39" t="str">
        <f>IF(AB237=0,"",LOOKUP(AB237,'EVALUACIÓN DE RIESGO'!$C$30:$C$34,'EVALUACIÓN DE RIESGO'!$B$30:$B$34))</f>
        <v/>
      </c>
      <c r="AD237" s="39">
        <f>+IF(OR(C237="",O237=""),0,VLOOKUP(O237,'EVALUACIÓN DE RIESGO'!$C$22:$D$26,2,FALSE))</f>
        <v>0</v>
      </c>
      <c r="AE237" s="39">
        <f>+IF(OR(C237="",Q237=""),0,(VLOOKUP(Q237,'EVALUACIÓN DE RIESGO'!$B$5:$G$9,6,FALSE)))</f>
        <v>0</v>
      </c>
      <c r="AF237" s="39">
        <f t="shared" si="22"/>
        <v>0</v>
      </c>
      <c r="AG237" s="39" t="str">
        <f>IF(AF237=0,"",LOOKUP(AF237,'EVALUACIÓN DE RIESGO'!$C$30:$C$34,'EVALUACIÓN DE RIESGO'!$B$30:$B$34))</f>
        <v/>
      </c>
    </row>
    <row r="238" spans="1:33" x14ac:dyDescent="0.25">
      <c r="A238" s="40" t="str">
        <f t="shared" si="25"/>
        <v/>
      </c>
      <c r="C238" s="41"/>
      <c r="D238" s="41"/>
      <c r="E238" s="42"/>
      <c r="F238" s="42"/>
      <c r="G238" s="42"/>
      <c r="H238" s="42"/>
      <c r="I238" s="43" t="str">
        <f>+IF(C238="","",IF(Z238=0,"Faltan Datos",IF(Z238="VALORES NO VÁLIDOS","VALORES NO VÁLIDOS",INDEX('[3]EVALUACIÓN DE RIESGO'!$B$5:$B$9,MATCH('ANÁLISIS DE RIESGO'!Z238,'[3]EVALUACIÓN DE RIESGO'!$G$5:$G$9,0),1))))</f>
        <v/>
      </c>
      <c r="J238" s="42"/>
      <c r="K238" s="42"/>
      <c r="L238" s="45" t="str">
        <f t="shared" si="24"/>
        <v/>
      </c>
      <c r="M238" s="47"/>
      <c r="N238" s="47"/>
      <c r="O238" s="42"/>
      <c r="P238" s="42"/>
      <c r="Q238" s="42"/>
      <c r="R238" s="92" t="str">
        <f t="shared" si="20"/>
        <v/>
      </c>
      <c r="V238" s="39" t="str">
        <f>+IF(OR(C238="",E238=""),"",VLOOKUP(E238,'EVALUACIÓN DE RIESGO'!$C$4:$G$9,5,FALSE))</f>
        <v/>
      </c>
      <c r="W238" s="39" t="str">
        <f>+IF(OR(C238="",F238=""),"",INDEX('EVALUACIÓN DE RIESGO'!$G$5:$G$9,MATCH('ANÁLISIS DE RIESGO'!F238,Calidad,0),1))</f>
        <v/>
      </c>
      <c r="X238" s="39" t="str">
        <f>+IF(OR(C238="",G238=""),"",INDEX('EVALUACIÓN DE RIESGO'!$G$5:$G$9,MATCH('ANÁLISIS DE RIESGO'!G238,MedioAmbiente2,0),1))</f>
        <v/>
      </c>
      <c r="Y238" s="39" t="str">
        <f>+IF(OR(C238="",H238=""),"",INDEX('EVALUACIÓN DE RIESGO'!$G$5:$G$9,MATCH('ANÁLISIS DE RIESGO'!H238,Salud,0),1))</f>
        <v/>
      </c>
      <c r="Z238" s="39">
        <f t="shared" si="23"/>
        <v>0</v>
      </c>
      <c r="AA238" s="39">
        <f>+IF(OR(C238="",K238=""),0,VLOOKUP(K238,'EVALUACIÓN DE RIESGO'!$C$22:$D$26,2,FALSE))</f>
        <v>0</v>
      </c>
      <c r="AB238" s="39">
        <f t="shared" si="21"/>
        <v>0</v>
      </c>
      <c r="AC238" s="39" t="str">
        <f>IF(AB238=0,"",LOOKUP(AB238,'EVALUACIÓN DE RIESGO'!$C$30:$C$34,'EVALUACIÓN DE RIESGO'!$B$30:$B$34))</f>
        <v/>
      </c>
      <c r="AD238" s="39">
        <f>+IF(OR(C238="",O238=""),0,VLOOKUP(O238,'EVALUACIÓN DE RIESGO'!$C$22:$D$26,2,FALSE))</f>
        <v>0</v>
      </c>
      <c r="AE238" s="39">
        <f>+IF(OR(C238="",Q238=""),0,(VLOOKUP(Q238,'EVALUACIÓN DE RIESGO'!$B$5:$G$9,6,FALSE)))</f>
        <v>0</v>
      </c>
      <c r="AF238" s="39">
        <f t="shared" si="22"/>
        <v>0</v>
      </c>
      <c r="AG238" s="39" t="str">
        <f>IF(AF238=0,"",LOOKUP(AF238,'EVALUACIÓN DE RIESGO'!$C$30:$C$34,'EVALUACIÓN DE RIESGO'!$B$30:$B$34))</f>
        <v/>
      </c>
    </row>
    <row r="239" spans="1:33" x14ac:dyDescent="0.25">
      <c r="A239" s="40" t="str">
        <f t="shared" si="25"/>
        <v/>
      </c>
      <c r="C239" s="41"/>
      <c r="D239" s="41"/>
      <c r="E239" s="42"/>
      <c r="F239" s="42"/>
      <c r="G239" s="42"/>
      <c r="H239" s="42"/>
      <c r="I239" s="43" t="str">
        <f>+IF(C239="","",IF(Z239=0,"Faltan Datos",IF(Z239="VALORES NO VÁLIDOS","VALORES NO VÁLIDOS",INDEX('[3]EVALUACIÓN DE RIESGO'!$B$5:$B$9,MATCH('ANÁLISIS DE RIESGO'!Z239,'[3]EVALUACIÓN DE RIESGO'!$G$5:$G$9,0),1))))</f>
        <v/>
      </c>
      <c r="J239" s="42"/>
      <c r="K239" s="42"/>
      <c r="L239" s="45" t="str">
        <f t="shared" si="24"/>
        <v/>
      </c>
      <c r="M239" s="47"/>
      <c r="N239" s="47"/>
      <c r="O239" s="42"/>
      <c r="P239" s="42"/>
      <c r="Q239" s="42"/>
      <c r="R239" s="92" t="str">
        <f t="shared" si="20"/>
        <v/>
      </c>
      <c r="V239" s="39" t="str">
        <f>+IF(OR(C239="",E239=""),"",VLOOKUP(E239,'EVALUACIÓN DE RIESGO'!$C$4:$G$9,5,FALSE))</f>
        <v/>
      </c>
      <c r="W239" s="39" t="str">
        <f>+IF(OR(C239="",F239=""),"",INDEX('EVALUACIÓN DE RIESGO'!$G$5:$G$9,MATCH('ANÁLISIS DE RIESGO'!F239,Calidad,0),1))</f>
        <v/>
      </c>
      <c r="X239" s="39" t="str">
        <f>+IF(OR(C239="",G239=""),"",INDEX('EVALUACIÓN DE RIESGO'!$G$5:$G$9,MATCH('ANÁLISIS DE RIESGO'!G239,MedioAmbiente2,0),1))</f>
        <v/>
      </c>
      <c r="Y239" s="39" t="str">
        <f>+IF(OR(C239="",H239=""),"",INDEX('EVALUACIÓN DE RIESGO'!$G$5:$G$9,MATCH('ANÁLISIS DE RIESGO'!H239,Salud,0),1))</f>
        <v/>
      </c>
      <c r="Z239" s="39">
        <f t="shared" si="23"/>
        <v>0</v>
      </c>
      <c r="AA239" s="39">
        <f>+IF(OR(C239="",K239=""),0,VLOOKUP(K239,'EVALUACIÓN DE RIESGO'!$C$22:$D$26,2,FALSE))</f>
        <v>0</v>
      </c>
      <c r="AB239" s="39">
        <f t="shared" si="21"/>
        <v>0</v>
      </c>
      <c r="AC239" s="39" t="str">
        <f>IF(AB239=0,"",LOOKUP(AB239,'EVALUACIÓN DE RIESGO'!$C$30:$C$34,'EVALUACIÓN DE RIESGO'!$B$30:$B$34))</f>
        <v/>
      </c>
      <c r="AD239" s="39">
        <f>+IF(OR(C239="",O239=""),0,VLOOKUP(O239,'EVALUACIÓN DE RIESGO'!$C$22:$D$26,2,FALSE))</f>
        <v>0</v>
      </c>
      <c r="AE239" s="39">
        <f>+IF(OR(C239="",Q239=""),0,(VLOOKUP(Q239,'EVALUACIÓN DE RIESGO'!$B$5:$G$9,6,FALSE)))</f>
        <v>0</v>
      </c>
      <c r="AF239" s="39">
        <f t="shared" si="22"/>
        <v>0</v>
      </c>
      <c r="AG239" s="39" t="str">
        <f>IF(AF239=0,"",LOOKUP(AF239,'EVALUACIÓN DE RIESGO'!$C$30:$C$34,'EVALUACIÓN DE RIESGO'!$B$30:$B$34))</f>
        <v/>
      </c>
    </row>
    <row r="240" spans="1:33" x14ac:dyDescent="0.25">
      <c r="A240" s="40" t="str">
        <f t="shared" si="25"/>
        <v/>
      </c>
      <c r="C240" s="41"/>
      <c r="D240" s="41"/>
      <c r="E240" s="42"/>
      <c r="F240" s="42"/>
      <c r="G240" s="42"/>
      <c r="H240" s="42"/>
      <c r="I240" s="43" t="str">
        <f>+IF(C240="","",IF(Z240=0,"Faltan Datos",IF(Z240="VALORES NO VÁLIDOS","VALORES NO VÁLIDOS",INDEX('[3]EVALUACIÓN DE RIESGO'!$B$5:$B$9,MATCH('ANÁLISIS DE RIESGO'!Z240,'[3]EVALUACIÓN DE RIESGO'!$G$5:$G$9,0),1))))</f>
        <v/>
      </c>
      <c r="J240" s="42"/>
      <c r="K240" s="42"/>
      <c r="L240" s="45" t="str">
        <f t="shared" si="24"/>
        <v/>
      </c>
      <c r="M240" s="47"/>
      <c r="N240" s="47"/>
      <c r="O240" s="42"/>
      <c r="P240" s="42"/>
      <c r="Q240" s="42"/>
      <c r="R240" s="92" t="str">
        <f t="shared" si="20"/>
        <v/>
      </c>
      <c r="V240" s="39" t="str">
        <f>+IF(OR(C240="",E240=""),"",VLOOKUP(E240,'EVALUACIÓN DE RIESGO'!$C$4:$G$9,5,FALSE))</f>
        <v/>
      </c>
      <c r="W240" s="39" t="str">
        <f>+IF(OR(C240="",F240=""),"",INDEX('EVALUACIÓN DE RIESGO'!$G$5:$G$9,MATCH('ANÁLISIS DE RIESGO'!F240,Calidad,0),1))</f>
        <v/>
      </c>
      <c r="X240" s="39" t="str">
        <f>+IF(OR(C240="",G240=""),"",INDEX('EVALUACIÓN DE RIESGO'!$G$5:$G$9,MATCH('ANÁLISIS DE RIESGO'!G240,MedioAmbiente2,0),1))</f>
        <v/>
      </c>
      <c r="Y240" s="39" t="str">
        <f>+IF(OR(C240="",H240=""),"",INDEX('EVALUACIÓN DE RIESGO'!$G$5:$G$9,MATCH('ANÁLISIS DE RIESGO'!H240,Salud,0),1))</f>
        <v/>
      </c>
      <c r="Z240" s="39">
        <f t="shared" si="23"/>
        <v>0</v>
      </c>
      <c r="AA240" s="39">
        <f>+IF(OR(C240="",K240=""),0,VLOOKUP(K240,'EVALUACIÓN DE RIESGO'!$C$22:$D$26,2,FALSE))</f>
        <v>0</v>
      </c>
      <c r="AB240" s="39">
        <f t="shared" si="21"/>
        <v>0</v>
      </c>
      <c r="AC240" s="39" t="str">
        <f>IF(AB240=0,"",LOOKUP(AB240,'EVALUACIÓN DE RIESGO'!$C$30:$C$34,'EVALUACIÓN DE RIESGO'!$B$30:$B$34))</f>
        <v/>
      </c>
      <c r="AD240" s="39">
        <f>+IF(OR(C240="",O240=""),0,VLOOKUP(O240,'EVALUACIÓN DE RIESGO'!$C$22:$D$26,2,FALSE))</f>
        <v>0</v>
      </c>
      <c r="AE240" s="39">
        <f>+IF(OR(C240="",Q240=""),0,(VLOOKUP(Q240,'EVALUACIÓN DE RIESGO'!$B$5:$G$9,6,FALSE)))</f>
        <v>0</v>
      </c>
      <c r="AF240" s="39">
        <f t="shared" si="22"/>
        <v>0</v>
      </c>
      <c r="AG240" s="39" t="str">
        <f>IF(AF240=0,"",LOOKUP(AF240,'EVALUACIÓN DE RIESGO'!$C$30:$C$34,'EVALUACIÓN DE RIESGO'!$B$30:$B$34))</f>
        <v/>
      </c>
    </row>
    <row r="241" spans="1:33" x14ac:dyDescent="0.25">
      <c r="A241" s="40" t="str">
        <f t="shared" si="25"/>
        <v/>
      </c>
      <c r="C241" s="41"/>
      <c r="D241" s="41"/>
      <c r="E241" s="42"/>
      <c r="F241" s="42"/>
      <c r="G241" s="42"/>
      <c r="H241" s="42"/>
      <c r="I241" s="43" t="str">
        <f>+IF(C241="","",IF(Z241=0,"Faltan Datos",IF(Z241="VALORES NO VÁLIDOS","VALORES NO VÁLIDOS",INDEX('[3]EVALUACIÓN DE RIESGO'!$B$5:$B$9,MATCH('ANÁLISIS DE RIESGO'!Z241,'[3]EVALUACIÓN DE RIESGO'!$G$5:$G$9,0),1))))</f>
        <v/>
      </c>
      <c r="J241" s="42"/>
      <c r="K241" s="42"/>
      <c r="L241" s="45" t="str">
        <f t="shared" si="24"/>
        <v/>
      </c>
      <c r="M241" s="47"/>
      <c r="N241" s="47"/>
      <c r="O241" s="42"/>
      <c r="P241" s="42"/>
      <c r="Q241" s="42"/>
      <c r="R241" s="92" t="str">
        <f t="shared" si="20"/>
        <v/>
      </c>
      <c r="V241" s="39" t="str">
        <f>+IF(OR(C241="",E241=""),"",VLOOKUP(E241,'EVALUACIÓN DE RIESGO'!$C$4:$G$9,5,FALSE))</f>
        <v/>
      </c>
      <c r="W241" s="39" t="str">
        <f>+IF(OR(C241="",F241=""),"",INDEX('EVALUACIÓN DE RIESGO'!$G$5:$G$9,MATCH('ANÁLISIS DE RIESGO'!F241,Calidad,0),1))</f>
        <v/>
      </c>
      <c r="X241" s="39" t="str">
        <f>+IF(OR(C241="",G241=""),"",INDEX('EVALUACIÓN DE RIESGO'!$G$5:$G$9,MATCH('ANÁLISIS DE RIESGO'!G241,MedioAmbiente2,0),1))</f>
        <v/>
      </c>
      <c r="Y241" s="39" t="str">
        <f>+IF(OR(C241="",H241=""),"",INDEX('EVALUACIÓN DE RIESGO'!$G$5:$G$9,MATCH('ANÁLISIS DE RIESGO'!H241,Salud,0),1))</f>
        <v/>
      </c>
      <c r="Z241" s="39">
        <f t="shared" si="23"/>
        <v>0</v>
      </c>
      <c r="AA241" s="39">
        <f>+IF(OR(C241="",K241=""),0,VLOOKUP(K241,'EVALUACIÓN DE RIESGO'!$C$22:$D$26,2,FALSE))</f>
        <v>0</v>
      </c>
      <c r="AB241" s="39">
        <f t="shared" si="21"/>
        <v>0</v>
      </c>
      <c r="AC241" s="39" t="str">
        <f>IF(AB241=0,"",LOOKUP(AB241,'EVALUACIÓN DE RIESGO'!$C$30:$C$34,'EVALUACIÓN DE RIESGO'!$B$30:$B$34))</f>
        <v/>
      </c>
      <c r="AD241" s="39">
        <f>+IF(OR(C241="",O241=""),0,VLOOKUP(O241,'EVALUACIÓN DE RIESGO'!$C$22:$D$26,2,FALSE))</f>
        <v>0</v>
      </c>
      <c r="AE241" s="39">
        <f>+IF(OR(C241="",Q241=""),0,(VLOOKUP(Q241,'EVALUACIÓN DE RIESGO'!$B$5:$G$9,6,FALSE)))</f>
        <v>0</v>
      </c>
      <c r="AF241" s="39">
        <f t="shared" si="22"/>
        <v>0</v>
      </c>
      <c r="AG241" s="39" t="str">
        <f>IF(AF241=0,"",LOOKUP(AF241,'EVALUACIÓN DE RIESGO'!$C$30:$C$34,'EVALUACIÓN DE RIESGO'!$B$30:$B$34))</f>
        <v/>
      </c>
    </row>
    <row r="242" spans="1:33" x14ac:dyDescent="0.25">
      <c r="A242" s="40" t="str">
        <f t="shared" si="25"/>
        <v/>
      </c>
      <c r="C242" s="41"/>
      <c r="D242" s="41"/>
      <c r="E242" s="42"/>
      <c r="F242" s="42"/>
      <c r="G242" s="42"/>
      <c r="H242" s="42"/>
      <c r="I242" s="43" t="str">
        <f>+IF(C242="","",IF(Z242=0,"Faltan Datos",IF(Z242="VALORES NO VÁLIDOS","VALORES NO VÁLIDOS",INDEX('[3]EVALUACIÓN DE RIESGO'!$B$5:$B$9,MATCH('ANÁLISIS DE RIESGO'!Z242,'[3]EVALUACIÓN DE RIESGO'!$G$5:$G$9,0),1))))</f>
        <v/>
      </c>
      <c r="J242" s="42"/>
      <c r="K242" s="42"/>
      <c r="L242" s="45" t="str">
        <f t="shared" si="24"/>
        <v/>
      </c>
      <c r="M242" s="47"/>
      <c r="N242" s="47"/>
      <c r="O242" s="42"/>
      <c r="P242" s="42"/>
      <c r="Q242" s="42"/>
      <c r="R242" s="92" t="str">
        <f t="shared" si="20"/>
        <v/>
      </c>
      <c r="V242" s="39" t="str">
        <f>+IF(OR(C242="",E242=""),"",VLOOKUP(E242,'EVALUACIÓN DE RIESGO'!$C$4:$G$9,5,FALSE))</f>
        <v/>
      </c>
      <c r="W242" s="39" t="str">
        <f>+IF(OR(C242="",F242=""),"",INDEX('EVALUACIÓN DE RIESGO'!$G$5:$G$9,MATCH('ANÁLISIS DE RIESGO'!F242,Calidad,0),1))</f>
        <v/>
      </c>
      <c r="X242" s="39" t="str">
        <f>+IF(OR(C242="",G242=""),"",INDEX('EVALUACIÓN DE RIESGO'!$G$5:$G$9,MATCH('ANÁLISIS DE RIESGO'!G242,MedioAmbiente2,0),1))</f>
        <v/>
      </c>
      <c r="Y242" s="39" t="str">
        <f>+IF(OR(C242="",H242=""),"",INDEX('EVALUACIÓN DE RIESGO'!$G$5:$G$9,MATCH('ANÁLISIS DE RIESGO'!H242,Salud,0),1))</f>
        <v/>
      </c>
      <c r="Z242" s="39">
        <f t="shared" si="23"/>
        <v>0</v>
      </c>
      <c r="AA242" s="39">
        <f>+IF(OR(C242="",K242=""),0,VLOOKUP(K242,'EVALUACIÓN DE RIESGO'!$C$22:$D$26,2,FALSE))</f>
        <v>0</v>
      </c>
      <c r="AB242" s="39">
        <f t="shared" si="21"/>
        <v>0</v>
      </c>
      <c r="AC242" s="39" t="str">
        <f>IF(AB242=0,"",LOOKUP(AB242,'EVALUACIÓN DE RIESGO'!$C$30:$C$34,'EVALUACIÓN DE RIESGO'!$B$30:$B$34))</f>
        <v/>
      </c>
      <c r="AD242" s="39">
        <f>+IF(OR(C242="",O242=""),0,VLOOKUP(O242,'EVALUACIÓN DE RIESGO'!$C$22:$D$26,2,FALSE))</f>
        <v>0</v>
      </c>
      <c r="AE242" s="39">
        <f>+IF(OR(C242="",Q242=""),0,(VLOOKUP(Q242,'EVALUACIÓN DE RIESGO'!$B$5:$G$9,6,FALSE)))</f>
        <v>0</v>
      </c>
      <c r="AF242" s="39">
        <f t="shared" si="22"/>
        <v>0</v>
      </c>
      <c r="AG242" s="39" t="str">
        <f>IF(AF242=0,"",LOOKUP(AF242,'EVALUACIÓN DE RIESGO'!$C$30:$C$34,'EVALUACIÓN DE RIESGO'!$B$30:$B$34))</f>
        <v/>
      </c>
    </row>
    <row r="243" spans="1:33" x14ac:dyDescent="0.25">
      <c r="A243" s="40" t="str">
        <f t="shared" si="25"/>
        <v/>
      </c>
      <c r="C243" s="41"/>
      <c r="D243" s="41"/>
      <c r="E243" s="42"/>
      <c r="F243" s="42"/>
      <c r="G243" s="42"/>
      <c r="H243" s="42"/>
      <c r="I243" s="43" t="str">
        <f>+IF(C243="","",IF(Z243=0,"Faltan Datos",IF(Z243="VALORES NO VÁLIDOS","VALORES NO VÁLIDOS",INDEX('[3]EVALUACIÓN DE RIESGO'!$B$5:$B$9,MATCH('ANÁLISIS DE RIESGO'!Z243,'[3]EVALUACIÓN DE RIESGO'!$G$5:$G$9,0),1))))</f>
        <v/>
      </c>
      <c r="J243" s="42"/>
      <c r="K243" s="42"/>
      <c r="L243" s="45" t="str">
        <f t="shared" si="24"/>
        <v/>
      </c>
      <c r="M243" s="47"/>
      <c r="N243" s="47"/>
      <c r="O243" s="42"/>
      <c r="P243" s="42"/>
      <c r="Q243" s="42"/>
      <c r="R243" s="92" t="str">
        <f t="shared" si="20"/>
        <v/>
      </c>
      <c r="V243" s="39" t="str">
        <f>+IF(OR(C243="",E243=""),"",VLOOKUP(E243,'EVALUACIÓN DE RIESGO'!$C$4:$G$9,5,FALSE))</f>
        <v/>
      </c>
      <c r="W243" s="39" t="str">
        <f>+IF(OR(C243="",F243=""),"",INDEX('EVALUACIÓN DE RIESGO'!$G$5:$G$9,MATCH('ANÁLISIS DE RIESGO'!F243,Calidad,0),1))</f>
        <v/>
      </c>
      <c r="X243" s="39" t="str">
        <f>+IF(OR(C243="",G243=""),"",INDEX('EVALUACIÓN DE RIESGO'!$G$5:$G$9,MATCH('ANÁLISIS DE RIESGO'!G243,MedioAmbiente2,0),1))</f>
        <v/>
      </c>
      <c r="Y243" s="39" t="str">
        <f>+IF(OR(C243="",H243=""),"",INDEX('EVALUACIÓN DE RIESGO'!$G$5:$G$9,MATCH('ANÁLISIS DE RIESGO'!H243,Salud,0),1))</f>
        <v/>
      </c>
      <c r="Z243" s="39">
        <f t="shared" si="23"/>
        <v>0</v>
      </c>
      <c r="AA243" s="39">
        <f>+IF(OR(C243="",K243=""),0,VLOOKUP(K243,'EVALUACIÓN DE RIESGO'!$C$22:$D$26,2,FALSE))</f>
        <v>0</v>
      </c>
      <c r="AB243" s="39">
        <f t="shared" si="21"/>
        <v>0</v>
      </c>
      <c r="AC243" s="39" t="str">
        <f>IF(AB243=0,"",LOOKUP(AB243,'EVALUACIÓN DE RIESGO'!$C$30:$C$34,'EVALUACIÓN DE RIESGO'!$B$30:$B$34))</f>
        <v/>
      </c>
      <c r="AD243" s="39">
        <f>+IF(OR(C243="",O243=""),0,VLOOKUP(O243,'EVALUACIÓN DE RIESGO'!$C$22:$D$26,2,FALSE))</f>
        <v>0</v>
      </c>
      <c r="AE243" s="39">
        <f>+IF(OR(C243="",Q243=""),0,(VLOOKUP(Q243,'EVALUACIÓN DE RIESGO'!$B$5:$G$9,6,FALSE)))</f>
        <v>0</v>
      </c>
      <c r="AF243" s="39">
        <f t="shared" si="22"/>
        <v>0</v>
      </c>
      <c r="AG243" s="39" t="str">
        <f>IF(AF243=0,"",LOOKUP(AF243,'EVALUACIÓN DE RIESGO'!$C$30:$C$34,'EVALUACIÓN DE RIESGO'!$B$30:$B$34))</f>
        <v/>
      </c>
    </row>
    <row r="244" spans="1:33" x14ac:dyDescent="0.25">
      <c r="A244" s="40" t="str">
        <f t="shared" si="25"/>
        <v/>
      </c>
      <c r="C244" s="41"/>
      <c r="D244" s="41"/>
      <c r="E244" s="42"/>
      <c r="F244" s="42"/>
      <c r="G244" s="42"/>
      <c r="H244" s="42"/>
      <c r="I244" s="43" t="str">
        <f>+IF(C244="","",IF(Z244=0,"Faltan Datos",IF(Z244="VALORES NO VÁLIDOS","VALORES NO VÁLIDOS",INDEX('[3]EVALUACIÓN DE RIESGO'!$B$5:$B$9,MATCH('ANÁLISIS DE RIESGO'!Z244,'[3]EVALUACIÓN DE RIESGO'!$G$5:$G$9,0),1))))</f>
        <v/>
      </c>
      <c r="J244" s="42"/>
      <c r="K244" s="42"/>
      <c r="L244" s="45" t="str">
        <f t="shared" si="24"/>
        <v/>
      </c>
      <c r="M244" s="47"/>
      <c r="N244" s="47"/>
      <c r="O244" s="42"/>
      <c r="P244" s="42"/>
      <c r="Q244" s="42"/>
      <c r="R244" s="92" t="str">
        <f t="shared" si="20"/>
        <v/>
      </c>
      <c r="V244" s="39" t="str">
        <f>+IF(OR(C244="",E244=""),"",VLOOKUP(E244,'EVALUACIÓN DE RIESGO'!$C$4:$G$9,5,FALSE))</f>
        <v/>
      </c>
      <c r="W244" s="39" t="str">
        <f>+IF(OR(C244="",F244=""),"",INDEX('EVALUACIÓN DE RIESGO'!$G$5:$G$9,MATCH('ANÁLISIS DE RIESGO'!F244,Calidad,0),1))</f>
        <v/>
      </c>
      <c r="X244" s="39" t="str">
        <f>+IF(OR(C244="",G244=""),"",INDEX('EVALUACIÓN DE RIESGO'!$G$5:$G$9,MATCH('ANÁLISIS DE RIESGO'!G244,MedioAmbiente2,0),1))</f>
        <v/>
      </c>
      <c r="Y244" s="39" t="str">
        <f>+IF(OR(C244="",H244=""),"",INDEX('EVALUACIÓN DE RIESGO'!$G$5:$G$9,MATCH('ANÁLISIS DE RIESGO'!H244,Salud,0),1))</f>
        <v/>
      </c>
      <c r="Z244" s="39">
        <f t="shared" si="23"/>
        <v>0</v>
      </c>
      <c r="AA244" s="39">
        <f>+IF(OR(C244="",K244=""),0,VLOOKUP(K244,'EVALUACIÓN DE RIESGO'!$C$22:$D$26,2,FALSE))</f>
        <v>0</v>
      </c>
      <c r="AB244" s="39">
        <f t="shared" si="21"/>
        <v>0</v>
      </c>
      <c r="AC244" s="39" t="str">
        <f>IF(AB244=0,"",LOOKUP(AB244,'EVALUACIÓN DE RIESGO'!$C$30:$C$34,'EVALUACIÓN DE RIESGO'!$B$30:$B$34))</f>
        <v/>
      </c>
      <c r="AD244" s="39">
        <f>+IF(OR(C244="",O244=""),0,VLOOKUP(O244,'EVALUACIÓN DE RIESGO'!$C$22:$D$26,2,FALSE))</f>
        <v>0</v>
      </c>
      <c r="AE244" s="39">
        <f>+IF(OR(C244="",Q244=""),0,(VLOOKUP(Q244,'EVALUACIÓN DE RIESGO'!$B$5:$G$9,6,FALSE)))</f>
        <v>0</v>
      </c>
      <c r="AF244" s="39">
        <f t="shared" si="22"/>
        <v>0</v>
      </c>
      <c r="AG244" s="39" t="str">
        <f>IF(AF244=0,"",LOOKUP(AF244,'EVALUACIÓN DE RIESGO'!$C$30:$C$34,'EVALUACIÓN DE RIESGO'!$B$30:$B$34))</f>
        <v/>
      </c>
    </row>
    <row r="245" spans="1:33" x14ac:dyDescent="0.25">
      <c r="A245" s="40" t="str">
        <f t="shared" si="25"/>
        <v/>
      </c>
      <c r="C245" s="41"/>
      <c r="D245" s="41"/>
      <c r="E245" s="42"/>
      <c r="F245" s="42"/>
      <c r="G245" s="42"/>
      <c r="H245" s="42"/>
      <c r="I245" s="43" t="str">
        <f>+IF(C245="","",IF(Z245=0,"Faltan Datos",IF(Z245="VALORES NO VÁLIDOS","VALORES NO VÁLIDOS",INDEX('[3]EVALUACIÓN DE RIESGO'!$B$5:$B$9,MATCH('ANÁLISIS DE RIESGO'!Z245,'[3]EVALUACIÓN DE RIESGO'!$G$5:$G$9,0),1))))</f>
        <v/>
      </c>
      <c r="J245" s="42"/>
      <c r="K245" s="42"/>
      <c r="L245" s="45" t="str">
        <f t="shared" si="24"/>
        <v/>
      </c>
      <c r="M245" s="47"/>
      <c r="N245" s="47"/>
      <c r="O245" s="42"/>
      <c r="P245" s="42"/>
      <c r="Q245" s="42"/>
      <c r="R245" s="92" t="str">
        <f t="shared" si="20"/>
        <v/>
      </c>
      <c r="V245" s="39" t="str">
        <f>+IF(OR(C245="",E245=""),"",VLOOKUP(E245,'EVALUACIÓN DE RIESGO'!$C$4:$G$9,5,FALSE))</f>
        <v/>
      </c>
      <c r="W245" s="39" t="str">
        <f>+IF(OR(C245="",F245=""),"",INDEX('EVALUACIÓN DE RIESGO'!$G$5:$G$9,MATCH('ANÁLISIS DE RIESGO'!F245,Calidad,0),1))</f>
        <v/>
      </c>
      <c r="X245" s="39" t="str">
        <f>+IF(OR(C245="",G245=""),"",INDEX('EVALUACIÓN DE RIESGO'!$G$5:$G$9,MATCH('ANÁLISIS DE RIESGO'!G245,MedioAmbiente2,0),1))</f>
        <v/>
      </c>
      <c r="Y245" s="39" t="str">
        <f>+IF(OR(C245="",H245=""),"",INDEX('EVALUACIÓN DE RIESGO'!$G$5:$G$9,MATCH('ANÁLISIS DE RIESGO'!H245,Salud,0),1))</f>
        <v/>
      </c>
      <c r="Z245" s="39">
        <f t="shared" si="23"/>
        <v>0</v>
      </c>
      <c r="AA245" s="39">
        <f>+IF(OR(C245="",K245=""),0,VLOOKUP(K245,'EVALUACIÓN DE RIESGO'!$C$22:$D$26,2,FALSE))</f>
        <v>0</v>
      </c>
      <c r="AB245" s="39">
        <f t="shared" si="21"/>
        <v>0</v>
      </c>
      <c r="AC245" s="39" t="str">
        <f>IF(AB245=0,"",LOOKUP(AB245,'EVALUACIÓN DE RIESGO'!$C$30:$C$34,'EVALUACIÓN DE RIESGO'!$B$30:$B$34))</f>
        <v/>
      </c>
      <c r="AD245" s="39">
        <f>+IF(OR(C245="",O245=""),0,VLOOKUP(O245,'EVALUACIÓN DE RIESGO'!$C$22:$D$26,2,FALSE))</f>
        <v>0</v>
      </c>
      <c r="AE245" s="39">
        <f>+IF(OR(C245="",Q245=""),0,(VLOOKUP(Q245,'EVALUACIÓN DE RIESGO'!$B$5:$G$9,6,FALSE)))</f>
        <v>0</v>
      </c>
      <c r="AF245" s="39">
        <f t="shared" si="22"/>
        <v>0</v>
      </c>
      <c r="AG245" s="39" t="str">
        <f>IF(AF245=0,"",LOOKUP(AF245,'EVALUACIÓN DE RIESGO'!$C$30:$C$34,'EVALUACIÓN DE RIESGO'!$B$30:$B$34))</f>
        <v/>
      </c>
    </row>
    <row r="246" spans="1:33" x14ac:dyDescent="0.25">
      <c r="A246" s="40" t="str">
        <f t="shared" si="25"/>
        <v/>
      </c>
      <c r="C246" s="41"/>
      <c r="D246" s="41"/>
      <c r="E246" s="42"/>
      <c r="F246" s="42"/>
      <c r="G246" s="42"/>
      <c r="H246" s="42"/>
      <c r="I246" s="43" t="str">
        <f>+IF(C246="","",IF(Z246=0,"Faltan Datos",IF(Z246="VALORES NO VÁLIDOS","VALORES NO VÁLIDOS",INDEX('[3]EVALUACIÓN DE RIESGO'!$B$5:$B$9,MATCH('ANÁLISIS DE RIESGO'!Z246,'[3]EVALUACIÓN DE RIESGO'!$G$5:$G$9,0),1))))</f>
        <v/>
      </c>
      <c r="J246" s="42"/>
      <c r="K246" s="42"/>
      <c r="L246" s="45" t="str">
        <f t="shared" si="24"/>
        <v/>
      </c>
      <c r="M246" s="47"/>
      <c r="N246" s="47"/>
      <c r="O246" s="42"/>
      <c r="P246" s="42"/>
      <c r="Q246" s="42"/>
      <c r="R246" s="92" t="str">
        <f t="shared" si="20"/>
        <v/>
      </c>
      <c r="V246" s="39" t="str">
        <f>+IF(OR(C246="",E246=""),"",VLOOKUP(E246,'EVALUACIÓN DE RIESGO'!$C$4:$G$9,5,FALSE))</f>
        <v/>
      </c>
      <c r="W246" s="39" t="str">
        <f>+IF(OR(C246="",F246=""),"",INDEX('EVALUACIÓN DE RIESGO'!$G$5:$G$9,MATCH('ANÁLISIS DE RIESGO'!F246,Calidad,0),1))</f>
        <v/>
      </c>
      <c r="X246" s="39" t="str">
        <f>+IF(OR(C246="",G246=""),"",INDEX('EVALUACIÓN DE RIESGO'!$G$5:$G$9,MATCH('ANÁLISIS DE RIESGO'!G246,MedioAmbiente2,0),1))</f>
        <v/>
      </c>
      <c r="Y246" s="39" t="str">
        <f>+IF(OR(C246="",H246=""),"",INDEX('EVALUACIÓN DE RIESGO'!$G$5:$G$9,MATCH('ANÁLISIS DE RIESGO'!H246,Salud,0),1))</f>
        <v/>
      </c>
      <c r="Z246" s="39">
        <f t="shared" si="23"/>
        <v>0</v>
      </c>
      <c r="AA246" s="39">
        <f>+IF(OR(C246="",K246=""),0,VLOOKUP(K246,'EVALUACIÓN DE RIESGO'!$C$22:$D$26,2,FALSE))</f>
        <v>0</v>
      </c>
      <c r="AB246" s="39">
        <f t="shared" si="21"/>
        <v>0</v>
      </c>
      <c r="AC246" s="39" t="str">
        <f>IF(AB246=0,"",LOOKUP(AB246,'EVALUACIÓN DE RIESGO'!$C$30:$C$34,'EVALUACIÓN DE RIESGO'!$B$30:$B$34))</f>
        <v/>
      </c>
      <c r="AD246" s="39">
        <f>+IF(OR(C246="",O246=""),0,VLOOKUP(O246,'EVALUACIÓN DE RIESGO'!$C$22:$D$26,2,FALSE))</f>
        <v>0</v>
      </c>
      <c r="AE246" s="39">
        <f>+IF(OR(C246="",Q246=""),0,(VLOOKUP(Q246,'EVALUACIÓN DE RIESGO'!$B$5:$G$9,6,FALSE)))</f>
        <v>0</v>
      </c>
      <c r="AF246" s="39">
        <f t="shared" si="22"/>
        <v>0</v>
      </c>
      <c r="AG246" s="39" t="str">
        <f>IF(AF246=0,"",LOOKUP(AF246,'EVALUACIÓN DE RIESGO'!$C$30:$C$34,'EVALUACIÓN DE RIESGO'!$B$30:$B$34))</f>
        <v/>
      </c>
    </row>
    <row r="247" spans="1:33" x14ac:dyDescent="0.25">
      <c r="A247" s="40" t="str">
        <f t="shared" si="25"/>
        <v/>
      </c>
      <c r="C247" s="41"/>
      <c r="D247" s="41"/>
      <c r="E247" s="42"/>
      <c r="F247" s="42"/>
      <c r="G247" s="42"/>
      <c r="H247" s="42"/>
      <c r="I247" s="43" t="str">
        <f>+IF(C247="","",IF(Z247=0,"Faltan Datos",IF(Z247="VALORES NO VÁLIDOS","VALORES NO VÁLIDOS",INDEX('[3]EVALUACIÓN DE RIESGO'!$B$5:$B$9,MATCH('ANÁLISIS DE RIESGO'!Z247,'[3]EVALUACIÓN DE RIESGO'!$G$5:$G$9,0),1))))</f>
        <v/>
      </c>
      <c r="J247" s="42"/>
      <c r="K247" s="42"/>
      <c r="L247" s="45" t="str">
        <f t="shared" si="24"/>
        <v/>
      </c>
      <c r="M247" s="47"/>
      <c r="N247" s="47"/>
      <c r="O247" s="42"/>
      <c r="P247" s="42"/>
      <c r="Q247" s="42"/>
      <c r="R247" s="92" t="str">
        <f t="shared" si="20"/>
        <v/>
      </c>
      <c r="V247" s="39" t="str">
        <f>+IF(OR(C247="",E247=""),"",VLOOKUP(E247,'EVALUACIÓN DE RIESGO'!$C$4:$G$9,5,FALSE))</f>
        <v/>
      </c>
      <c r="W247" s="39" t="str">
        <f>+IF(OR(C247="",F247=""),"",INDEX('EVALUACIÓN DE RIESGO'!$G$5:$G$9,MATCH('ANÁLISIS DE RIESGO'!F247,Calidad,0),1))</f>
        <v/>
      </c>
      <c r="X247" s="39" t="str">
        <f>+IF(OR(C247="",G247=""),"",INDEX('EVALUACIÓN DE RIESGO'!$G$5:$G$9,MATCH('ANÁLISIS DE RIESGO'!G247,MedioAmbiente2,0),1))</f>
        <v/>
      </c>
      <c r="Y247" s="39" t="str">
        <f>+IF(OR(C247="",H247=""),"",INDEX('EVALUACIÓN DE RIESGO'!$G$5:$G$9,MATCH('ANÁLISIS DE RIESGO'!H247,Salud,0),1))</f>
        <v/>
      </c>
      <c r="Z247" s="39">
        <f t="shared" si="23"/>
        <v>0</v>
      </c>
      <c r="AA247" s="39">
        <f>+IF(OR(C247="",K247=""),0,VLOOKUP(K247,'EVALUACIÓN DE RIESGO'!$C$22:$D$26,2,FALSE))</f>
        <v>0</v>
      </c>
      <c r="AB247" s="39">
        <f t="shared" si="21"/>
        <v>0</v>
      </c>
      <c r="AC247" s="39" t="str">
        <f>IF(AB247=0,"",LOOKUP(AB247,'EVALUACIÓN DE RIESGO'!$C$30:$C$34,'EVALUACIÓN DE RIESGO'!$B$30:$B$34))</f>
        <v/>
      </c>
      <c r="AD247" s="39">
        <f>+IF(OR(C247="",O247=""),0,VLOOKUP(O247,'EVALUACIÓN DE RIESGO'!$C$22:$D$26,2,FALSE))</f>
        <v>0</v>
      </c>
      <c r="AE247" s="39">
        <f>+IF(OR(C247="",Q247=""),0,(VLOOKUP(Q247,'EVALUACIÓN DE RIESGO'!$B$5:$G$9,6,FALSE)))</f>
        <v>0</v>
      </c>
      <c r="AF247" s="39">
        <f t="shared" si="22"/>
        <v>0</v>
      </c>
      <c r="AG247" s="39" t="str">
        <f>IF(AF247=0,"",LOOKUP(AF247,'EVALUACIÓN DE RIESGO'!$C$30:$C$34,'EVALUACIÓN DE RIESGO'!$B$30:$B$34))</f>
        <v/>
      </c>
    </row>
    <row r="248" spans="1:33" x14ac:dyDescent="0.25">
      <c r="A248" s="40" t="str">
        <f t="shared" si="25"/>
        <v/>
      </c>
      <c r="C248" s="41"/>
      <c r="D248" s="41"/>
      <c r="E248" s="42"/>
      <c r="F248" s="42"/>
      <c r="G248" s="42"/>
      <c r="H248" s="42"/>
      <c r="I248" s="43" t="str">
        <f>+IF(C248="","",IF(Z248=0,"Faltan Datos",IF(Z248="VALORES NO VÁLIDOS","VALORES NO VÁLIDOS",INDEX('[3]EVALUACIÓN DE RIESGO'!$B$5:$B$9,MATCH('ANÁLISIS DE RIESGO'!Z248,'[3]EVALUACIÓN DE RIESGO'!$G$5:$G$9,0),1))))</f>
        <v/>
      </c>
      <c r="J248" s="42"/>
      <c r="K248" s="42"/>
      <c r="L248" s="45" t="str">
        <f t="shared" si="24"/>
        <v/>
      </c>
      <c r="M248" s="47"/>
      <c r="N248" s="47"/>
      <c r="O248" s="42"/>
      <c r="P248" s="42"/>
      <c r="Q248" s="42"/>
      <c r="R248" s="92" t="str">
        <f t="shared" si="20"/>
        <v/>
      </c>
      <c r="V248" s="39" t="str">
        <f>+IF(OR(C248="",E248=""),"",VLOOKUP(E248,'EVALUACIÓN DE RIESGO'!$C$4:$G$9,5,FALSE))</f>
        <v/>
      </c>
      <c r="W248" s="39" t="str">
        <f>+IF(OR(C248="",F248=""),"",INDEX('EVALUACIÓN DE RIESGO'!$G$5:$G$9,MATCH('ANÁLISIS DE RIESGO'!F248,Calidad,0),1))</f>
        <v/>
      </c>
      <c r="X248" s="39" t="str">
        <f>+IF(OR(C248="",G248=""),"",INDEX('EVALUACIÓN DE RIESGO'!$G$5:$G$9,MATCH('ANÁLISIS DE RIESGO'!G248,MedioAmbiente2,0),1))</f>
        <v/>
      </c>
      <c r="Y248" s="39" t="str">
        <f>+IF(OR(C248="",H248=""),"",INDEX('EVALUACIÓN DE RIESGO'!$G$5:$G$9,MATCH('ANÁLISIS DE RIESGO'!H248,Salud,0),1))</f>
        <v/>
      </c>
      <c r="Z248" s="39">
        <f t="shared" si="23"/>
        <v>0</v>
      </c>
      <c r="AA248" s="39">
        <f>+IF(OR(C248="",K248=""),0,VLOOKUP(K248,'EVALUACIÓN DE RIESGO'!$C$22:$D$26,2,FALSE))</f>
        <v>0</v>
      </c>
      <c r="AB248" s="39">
        <f t="shared" si="21"/>
        <v>0</v>
      </c>
      <c r="AC248" s="39" t="str">
        <f>IF(AB248=0,"",LOOKUP(AB248,'EVALUACIÓN DE RIESGO'!$C$30:$C$34,'EVALUACIÓN DE RIESGO'!$B$30:$B$34))</f>
        <v/>
      </c>
      <c r="AD248" s="39">
        <f>+IF(OR(C248="",O248=""),0,VLOOKUP(O248,'EVALUACIÓN DE RIESGO'!$C$22:$D$26,2,FALSE))</f>
        <v>0</v>
      </c>
      <c r="AE248" s="39">
        <f>+IF(OR(C248="",Q248=""),0,(VLOOKUP(Q248,'EVALUACIÓN DE RIESGO'!$B$5:$G$9,6,FALSE)))</f>
        <v>0</v>
      </c>
      <c r="AF248" s="39">
        <f t="shared" si="22"/>
        <v>0</v>
      </c>
      <c r="AG248" s="39" t="str">
        <f>IF(AF248=0,"",LOOKUP(AF248,'EVALUACIÓN DE RIESGO'!$C$30:$C$34,'EVALUACIÓN DE RIESGO'!$B$30:$B$34))</f>
        <v/>
      </c>
    </row>
    <row r="249" spans="1:33" x14ac:dyDescent="0.25">
      <c r="A249" s="40" t="str">
        <f t="shared" si="25"/>
        <v/>
      </c>
      <c r="C249" s="41"/>
      <c r="D249" s="41"/>
      <c r="E249" s="42"/>
      <c r="F249" s="42"/>
      <c r="G249" s="42"/>
      <c r="H249" s="42"/>
      <c r="I249" s="43" t="str">
        <f>+IF(C249="","",IF(Z249=0,"Faltan Datos",IF(Z249="VALORES NO VÁLIDOS","VALORES NO VÁLIDOS",INDEX('[3]EVALUACIÓN DE RIESGO'!$B$5:$B$9,MATCH('ANÁLISIS DE RIESGO'!Z249,'[3]EVALUACIÓN DE RIESGO'!$G$5:$G$9,0),1))))</f>
        <v/>
      </c>
      <c r="J249" s="42"/>
      <c r="K249" s="42"/>
      <c r="L249" s="45" t="str">
        <f t="shared" si="24"/>
        <v/>
      </c>
      <c r="M249" s="47"/>
      <c r="N249" s="47"/>
      <c r="O249" s="42"/>
      <c r="P249" s="42"/>
      <c r="Q249" s="42"/>
      <c r="R249" s="92" t="str">
        <f t="shared" si="20"/>
        <v/>
      </c>
      <c r="V249" s="39" t="str">
        <f>+IF(OR(C249="",E249=""),"",VLOOKUP(E249,'EVALUACIÓN DE RIESGO'!$C$4:$G$9,5,FALSE))</f>
        <v/>
      </c>
      <c r="W249" s="39" t="str">
        <f>+IF(OR(C249="",F249=""),"",INDEX('EVALUACIÓN DE RIESGO'!$G$5:$G$9,MATCH('ANÁLISIS DE RIESGO'!F249,Calidad,0),1))</f>
        <v/>
      </c>
      <c r="X249" s="39" t="str">
        <f>+IF(OR(C249="",G249=""),"",INDEX('EVALUACIÓN DE RIESGO'!$G$5:$G$9,MATCH('ANÁLISIS DE RIESGO'!G249,MedioAmbiente2,0),1))</f>
        <v/>
      </c>
      <c r="Y249" s="39" t="str">
        <f>+IF(OR(C249="",H249=""),"",INDEX('EVALUACIÓN DE RIESGO'!$G$5:$G$9,MATCH('ANÁLISIS DE RIESGO'!H249,Salud,0),1))</f>
        <v/>
      </c>
      <c r="Z249" s="39">
        <f t="shared" si="23"/>
        <v>0</v>
      </c>
      <c r="AA249" s="39">
        <f>+IF(OR(C249="",K249=""),0,VLOOKUP(K249,'EVALUACIÓN DE RIESGO'!$C$22:$D$26,2,FALSE))</f>
        <v>0</v>
      </c>
      <c r="AB249" s="39">
        <f t="shared" si="21"/>
        <v>0</v>
      </c>
      <c r="AC249" s="39" t="str">
        <f>IF(AB249=0,"",LOOKUP(AB249,'EVALUACIÓN DE RIESGO'!$C$30:$C$34,'EVALUACIÓN DE RIESGO'!$B$30:$B$34))</f>
        <v/>
      </c>
      <c r="AD249" s="39">
        <f>+IF(OR(C249="",O249=""),0,VLOOKUP(O249,'EVALUACIÓN DE RIESGO'!$C$22:$D$26,2,FALSE))</f>
        <v>0</v>
      </c>
      <c r="AE249" s="39">
        <f>+IF(OR(C249="",Q249=""),0,(VLOOKUP(Q249,'EVALUACIÓN DE RIESGO'!$B$5:$G$9,6,FALSE)))</f>
        <v>0</v>
      </c>
      <c r="AF249" s="39">
        <f t="shared" si="22"/>
        <v>0</v>
      </c>
      <c r="AG249" s="39" t="str">
        <f>IF(AF249=0,"",LOOKUP(AF249,'EVALUACIÓN DE RIESGO'!$C$30:$C$34,'EVALUACIÓN DE RIESGO'!$B$30:$B$34))</f>
        <v/>
      </c>
    </row>
    <row r="250" spans="1:33" x14ac:dyDescent="0.25">
      <c r="A250" s="40" t="str">
        <f t="shared" si="25"/>
        <v/>
      </c>
      <c r="C250" s="41"/>
      <c r="D250" s="41"/>
      <c r="E250" s="42"/>
      <c r="F250" s="42"/>
      <c r="G250" s="42"/>
      <c r="H250" s="42"/>
      <c r="I250" s="43" t="str">
        <f>+IF(C250="","",IF(Z250=0,"Faltan Datos",IF(Z250="VALORES NO VÁLIDOS","VALORES NO VÁLIDOS",INDEX('[3]EVALUACIÓN DE RIESGO'!$B$5:$B$9,MATCH('ANÁLISIS DE RIESGO'!Z250,'[3]EVALUACIÓN DE RIESGO'!$G$5:$G$9,0),1))))</f>
        <v/>
      </c>
      <c r="J250" s="42"/>
      <c r="K250" s="42"/>
      <c r="L250" s="45" t="str">
        <f t="shared" si="24"/>
        <v/>
      </c>
      <c r="M250" s="47"/>
      <c r="N250" s="47"/>
      <c r="O250" s="42"/>
      <c r="P250" s="42"/>
      <c r="Q250" s="42"/>
      <c r="R250" s="92" t="str">
        <f t="shared" si="20"/>
        <v/>
      </c>
      <c r="V250" s="39" t="str">
        <f>+IF(OR(C250="",E250=""),"",VLOOKUP(E250,'EVALUACIÓN DE RIESGO'!$C$4:$G$9,5,FALSE))</f>
        <v/>
      </c>
      <c r="W250" s="39" t="str">
        <f>+IF(OR(C250="",F250=""),"",INDEX('EVALUACIÓN DE RIESGO'!$G$5:$G$9,MATCH('ANÁLISIS DE RIESGO'!F250,Calidad,0),1))</f>
        <v/>
      </c>
      <c r="X250" s="39" t="str">
        <f>+IF(OR(C250="",G250=""),"",INDEX('EVALUACIÓN DE RIESGO'!$G$5:$G$9,MATCH('ANÁLISIS DE RIESGO'!G250,MedioAmbiente2,0),1))</f>
        <v/>
      </c>
      <c r="Y250" s="39" t="str">
        <f>+IF(OR(C250="",H250=""),"",INDEX('EVALUACIÓN DE RIESGO'!$G$5:$G$9,MATCH('ANÁLISIS DE RIESGO'!H250,Salud,0),1))</f>
        <v/>
      </c>
      <c r="Z250" s="39">
        <f t="shared" si="23"/>
        <v>0</v>
      </c>
      <c r="AA250" s="39">
        <f>+IF(OR(C250="",K250=""),0,VLOOKUP(K250,'EVALUACIÓN DE RIESGO'!$C$22:$D$26,2,FALSE))</f>
        <v>0</v>
      </c>
      <c r="AB250" s="39">
        <f t="shared" si="21"/>
        <v>0</v>
      </c>
      <c r="AC250" s="39" t="str">
        <f>IF(AB250=0,"",LOOKUP(AB250,'EVALUACIÓN DE RIESGO'!$C$30:$C$34,'EVALUACIÓN DE RIESGO'!$B$30:$B$34))</f>
        <v/>
      </c>
      <c r="AD250" s="39">
        <f>+IF(OR(C250="",O250=""),0,VLOOKUP(O250,'EVALUACIÓN DE RIESGO'!$C$22:$D$26,2,FALSE))</f>
        <v>0</v>
      </c>
      <c r="AE250" s="39">
        <f>+IF(OR(C250="",Q250=""),0,(VLOOKUP(Q250,'EVALUACIÓN DE RIESGO'!$B$5:$G$9,6,FALSE)))</f>
        <v>0</v>
      </c>
      <c r="AF250" s="39">
        <f t="shared" si="22"/>
        <v>0</v>
      </c>
      <c r="AG250" s="39" t="str">
        <f>IF(AF250=0,"",LOOKUP(AF250,'EVALUACIÓN DE RIESGO'!$C$30:$C$34,'EVALUACIÓN DE RIESGO'!$B$30:$B$34))</f>
        <v/>
      </c>
    </row>
    <row r="251" spans="1:33" x14ac:dyDescent="0.25">
      <c r="A251" s="40" t="str">
        <f t="shared" si="25"/>
        <v/>
      </c>
      <c r="C251" s="41"/>
      <c r="D251" s="41"/>
      <c r="E251" s="42"/>
      <c r="F251" s="42"/>
      <c r="G251" s="42"/>
      <c r="H251" s="42"/>
      <c r="I251" s="43" t="str">
        <f>+IF(C251="","",IF(Z251=0,"Faltan Datos",IF(Z251="VALORES NO VÁLIDOS","VALORES NO VÁLIDOS",INDEX('[3]EVALUACIÓN DE RIESGO'!$B$5:$B$9,MATCH('ANÁLISIS DE RIESGO'!Z251,'[3]EVALUACIÓN DE RIESGO'!$G$5:$G$9,0),1))))</f>
        <v/>
      </c>
      <c r="J251" s="42"/>
      <c r="K251" s="42"/>
      <c r="L251" s="45" t="str">
        <f t="shared" si="24"/>
        <v/>
      </c>
      <c r="M251" s="47"/>
      <c r="N251" s="47"/>
      <c r="O251" s="42"/>
      <c r="P251" s="42"/>
      <c r="Q251" s="42"/>
      <c r="R251" s="92" t="str">
        <f t="shared" si="20"/>
        <v/>
      </c>
      <c r="V251" s="39" t="str">
        <f>+IF(OR(C251="",E251=""),"",VLOOKUP(E251,'EVALUACIÓN DE RIESGO'!$C$4:$G$9,5,FALSE))</f>
        <v/>
      </c>
      <c r="W251" s="39" t="str">
        <f>+IF(OR(C251="",F251=""),"",INDEX('EVALUACIÓN DE RIESGO'!$G$5:$G$9,MATCH('ANÁLISIS DE RIESGO'!F251,Calidad,0),1))</f>
        <v/>
      </c>
      <c r="X251" s="39" t="str">
        <f>+IF(OR(C251="",G251=""),"",INDEX('EVALUACIÓN DE RIESGO'!$G$5:$G$9,MATCH('ANÁLISIS DE RIESGO'!G251,MedioAmbiente2,0),1))</f>
        <v/>
      </c>
      <c r="Y251" s="39" t="str">
        <f>+IF(OR(C251="",H251=""),"",INDEX('EVALUACIÓN DE RIESGO'!$G$5:$G$9,MATCH('ANÁLISIS DE RIESGO'!H251,Salud,0),1))</f>
        <v/>
      </c>
      <c r="Z251" s="39">
        <f t="shared" si="23"/>
        <v>0</v>
      </c>
      <c r="AA251" s="39">
        <f>+IF(OR(C251="",K251=""),0,VLOOKUP(K251,'EVALUACIÓN DE RIESGO'!$C$22:$D$26,2,FALSE))</f>
        <v>0</v>
      </c>
      <c r="AB251" s="39">
        <f t="shared" si="21"/>
        <v>0</v>
      </c>
      <c r="AC251" s="39" t="str">
        <f>IF(AB251=0,"",LOOKUP(AB251,'EVALUACIÓN DE RIESGO'!$C$30:$C$34,'EVALUACIÓN DE RIESGO'!$B$30:$B$34))</f>
        <v/>
      </c>
      <c r="AD251" s="39">
        <f>+IF(OR(C251="",O251=""),0,VLOOKUP(O251,'EVALUACIÓN DE RIESGO'!$C$22:$D$26,2,FALSE))</f>
        <v>0</v>
      </c>
      <c r="AE251" s="39">
        <f>+IF(OR(C251="",Q251=""),0,(VLOOKUP(Q251,'EVALUACIÓN DE RIESGO'!$B$5:$G$9,6,FALSE)))</f>
        <v>0</v>
      </c>
      <c r="AF251" s="39">
        <f t="shared" si="22"/>
        <v>0</v>
      </c>
      <c r="AG251" s="39" t="str">
        <f>IF(AF251=0,"",LOOKUP(AF251,'EVALUACIÓN DE RIESGO'!$C$30:$C$34,'EVALUACIÓN DE RIESGO'!$B$30:$B$34))</f>
        <v/>
      </c>
    </row>
    <row r="252" spans="1:33" x14ac:dyDescent="0.25">
      <c r="A252" s="40" t="str">
        <f t="shared" si="25"/>
        <v/>
      </c>
      <c r="C252" s="41"/>
      <c r="D252" s="41"/>
      <c r="E252" s="42"/>
      <c r="F252" s="42"/>
      <c r="G252" s="42"/>
      <c r="H252" s="42"/>
      <c r="I252" s="43" t="str">
        <f>+IF(C252="","",IF(Z252=0,"Faltan Datos",IF(Z252="VALORES NO VÁLIDOS","VALORES NO VÁLIDOS",INDEX('[3]EVALUACIÓN DE RIESGO'!$B$5:$B$9,MATCH('ANÁLISIS DE RIESGO'!Z252,'[3]EVALUACIÓN DE RIESGO'!$G$5:$G$9,0),1))))</f>
        <v/>
      </c>
      <c r="J252" s="42"/>
      <c r="K252" s="42"/>
      <c r="L252" s="45" t="str">
        <f t="shared" si="24"/>
        <v/>
      </c>
      <c r="M252" s="47"/>
      <c r="N252" s="47"/>
      <c r="O252" s="42"/>
      <c r="P252" s="42"/>
      <c r="Q252" s="42"/>
      <c r="R252" s="92" t="str">
        <f t="shared" si="20"/>
        <v/>
      </c>
      <c r="V252" s="39" t="str">
        <f>+IF(OR(C252="",E252=""),"",VLOOKUP(E252,'EVALUACIÓN DE RIESGO'!$C$4:$G$9,5,FALSE))</f>
        <v/>
      </c>
      <c r="W252" s="39" t="str">
        <f>+IF(OR(C252="",F252=""),"",INDEX('EVALUACIÓN DE RIESGO'!$G$5:$G$9,MATCH('ANÁLISIS DE RIESGO'!F252,Calidad,0),1))</f>
        <v/>
      </c>
      <c r="X252" s="39" t="str">
        <f>+IF(OR(C252="",G252=""),"",INDEX('EVALUACIÓN DE RIESGO'!$G$5:$G$9,MATCH('ANÁLISIS DE RIESGO'!G252,MedioAmbiente2,0),1))</f>
        <v/>
      </c>
      <c r="Y252" s="39" t="str">
        <f>+IF(OR(C252="",H252=""),"",INDEX('EVALUACIÓN DE RIESGO'!$G$5:$G$9,MATCH('ANÁLISIS DE RIESGO'!H252,Salud,0),1))</f>
        <v/>
      </c>
      <c r="Z252" s="39">
        <f t="shared" si="23"/>
        <v>0</v>
      </c>
      <c r="AA252" s="39">
        <f>+IF(OR(C252="",K252=""),0,VLOOKUP(K252,'EVALUACIÓN DE RIESGO'!$C$22:$D$26,2,FALSE))</f>
        <v>0</v>
      </c>
      <c r="AB252" s="39">
        <f t="shared" si="21"/>
        <v>0</v>
      </c>
      <c r="AC252" s="39" t="str">
        <f>IF(AB252=0,"",LOOKUP(AB252,'EVALUACIÓN DE RIESGO'!$C$30:$C$34,'EVALUACIÓN DE RIESGO'!$B$30:$B$34))</f>
        <v/>
      </c>
      <c r="AD252" s="39">
        <f>+IF(OR(C252="",O252=""),0,VLOOKUP(O252,'EVALUACIÓN DE RIESGO'!$C$22:$D$26,2,FALSE))</f>
        <v>0</v>
      </c>
      <c r="AE252" s="39">
        <f>+IF(OR(C252="",Q252=""),0,(VLOOKUP(Q252,'EVALUACIÓN DE RIESGO'!$B$5:$G$9,6,FALSE)))</f>
        <v>0</v>
      </c>
      <c r="AF252" s="39">
        <f t="shared" si="22"/>
        <v>0</v>
      </c>
      <c r="AG252" s="39" t="str">
        <f>IF(AF252=0,"",LOOKUP(AF252,'EVALUACIÓN DE RIESGO'!$C$30:$C$34,'EVALUACIÓN DE RIESGO'!$B$30:$B$34))</f>
        <v/>
      </c>
    </row>
    <row r="253" spans="1:33" x14ac:dyDescent="0.25">
      <c r="A253" s="40" t="str">
        <f t="shared" si="25"/>
        <v/>
      </c>
      <c r="C253" s="41"/>
      <c r="D253" s="41"/>
      <c r="E253" s="42"/>
      <c r="F253" s="42"/>
      <c r="G253" s="42"/>
      <c r="H253" s="42"/>
      <c r="I253" s="43" t="str">
        <f>+IF(C253="","",IF(Z253=0,"Faltan Datos",IF(Z253="VALORES NO VÁLIDOS","VALORES NO VÁLIDOS",INDEX('[3]EVALUACIÓN DE RIESGO'!$B$5:$B$9,MATCH('ANÁLISIS DE RIESGO'!Z253,'[3]EVALUACIÓN DE RIESGO'!$G$5:$G$9,0),1))))</f>
        <v/>
      </c>
      <c r="J253" s="42"/>
      <c r="K253" s="42"/>
      <c r="L253" s="45" t="str">
        <f t="shared" si="24"/>
        <v/>
      </c>
      <c r="M253" s="47"/>
      <c r="N253" s="47"/>
      <c r="O253" s="42"/>
      <c r="P253" s="42"/>
      <c r="Q253" s="42"/>
      <c r="R253" s="92" t="str">
        <f t="shared" si="20"/>
        <v/>
      </c>
      <c r="V253" s="39" t="str">
        <f>+IF(OR(C253="",E253=""),"",VLOOKUP(E253,'EVALUACIÓN DE RIESGO'!$C$4:$G$9,5,FALSE))</f>
        <v/>
      </c>
      <c r="W253" s="39" t="str">
        <f>+IF(OR(C253="",F253=""),"",INDEX('EVALUACIÓN DE RIESGO'!$G$5:$G$9,MATCH('ANÁLISIS DE RIESGO'!F253,Calidad,0),1))</f>
        <v/>
      </c>
      <c r="X253" s="39" t="str">
        <f>+IF(OR(C253="",G253=""),"",INDEX('EVALUACIÓN DE RIESGO'!$G$5:$G$9,MATCH('ANÁLISIS DE RIESGO'!G253,MedioAmbiente2,0),1))</f>
        <v/>
      </c>
      <c r="Y253" s="39" t="str">
        <f>+IF(OR(C253="",H253=""),"",INDEX('EVALUACIÓN DE RIESGO'!$G$5:$G$9,MATCH('ANÁLISIS DE RIESGO'!H253,Salud,0),1))</f>
        <v/>
      </c>
      <c r="Z253" s="39">
        <f t="shared" si="23"/>
        <v>0</v>
      </c>
      <c r="AA253" s="39">
        <f>+IF(OR(C253="",K253=""),0,VLOOKUP(K253,'EVALUACIÓN DE RIESGO'!$C$22:$D$26,2,FALSE))</f>
        <v>0</v>
      </c>
      <c r="AB253" s="39">
        <f t="shared" si="21"/>
        <v>0</v>
      </c>
      <c r="AC253" s="39" t="str">
        <f>IF(AB253=0,"",LOOKUP(AB253,'EVALUACIÓN DE RIESGO'!$C$30:$C$34,'EVALUACIÓN DE RIESGO'!$B$30:$B$34))</f>
        <v/>
      </c>
      <c r="AD253" s="39">
        <f>+IF(OR(C253="",O253=""),0,VLOOKUP(O253,'EVALUACIÓN DE RIESGO'!$C$22:$D$26,2,FALSE))</f>
        <v>0</v>
      </c>
      <c r="AE253" s="39">
        <f>+IF(OR(C253="",Q253=""),0,(VLOOKUP(Q253,'EVALUACIÓN DE RIESGO'!$B$5:$G$9,6,FALSE)))</f>
        <v>0</v>
      </c>
      <c r="AF253" s="39">
        <f t="shared" si="22"/>
        <v>0</v>
      </c>
      <c r="AG253" s="39" t="str">
        <f>IF(AF253=0,"",LOOKUP(AF253,'EVALUACIÓN DE RIESGO'!$C$30:$C$34,'EVALUACIÓN DE RIESGO'!$B$30:$B$34))</f>
        <v/>
      </c>
    </row>
    <row r="254" spans="1:33" x14ac:dyDescent="0.25">
      <c r="A254" s="40" t="str">
        <f t="shared" si="25"/>
        <v/>
      </c>
      <c r="C254" s="41"/>
      <c r="D254" s="41"/>
      <c r="E254" s="42"/>
      <c r="F254" s="42"/>
      <c r="G254" s="42"/>
      <c r="H254" s="42"/>
      <c r="I254" s="43" t="str">
        <f>+IF(C254="","",IF(Z254=0,"Faltan Datos",IF(Z254="VALORES NO VÁLIDOS","VALORES NO VÁLIDOS",INDEX('[3]EVALUACIÓN DE RIESGO'!$B$5:$B$9,MATCH('ANÁLISIS DE RIESGO'!Z254,'[3]EVALUACIÓN DE RIESGO'!$G$5:$G$9,0),1))))</f>
        <v/>
      </c>
      <c r="J254" s="42"/>
      <c r="K254" s="42"/>
      <c r="L254" s="45" t="str">
        <f t="shared" si="24"/>
        <v/>
      </c>
      <c r="M254" s="47"/>
      <c r="N254" s="47"/>
      <c r="O254" s="42"/>
      <c r="P254" s="42"/>
      <c r="Q254" s="42"/>
      <c r="R254" s="92" t="str">
        <f t="shared" si="20"/>
        <v/>
      </c>
      <c r="V254" s="39" t="str">
        <f>+IF(OR(C254="",E254=""),"",VLOOKUP(E254,'EVALUACIÓN DE RIESGO'!$C$4:$G$9,5,FALSE))</f>
        <v/>
      </c>
      <c r="W254" s="39" t="str">
        <f>+IF(OR(C254="",F254=""),"",INDEX('EVALUACIÓN DE RIESGO'!$G$5:$G$9,MATCH('ANÁLISIS DE RIESGO'!F254,Calidad,0),1))</f>
        <v/>
      </c>
      <c r="X254" s="39" t="str">
        <f>+IF(OR(C254="",G254=""),"",INDEX('EVALUACIÓN DE RIESGO'!$G$5:$G$9,MATCH('ANÁLISIS DE RIESGO'!G254,MedioAmbiente2,0),1))</f>
        <v/>
      </c>
      <c r="Y254" s="39" t="str">
        <f>+IF(OR(C254="",H254=""),"",INDEX('EVALUACIÓN DE RIESGO'!$G$5:$G$9,MATCH('ANÁLISIS DE RIESGO'!H254,Salud,0),1))</f>
        <v/>
      </c>
      <c r="Z254" s="39">
        <f t="shared" si="23"/>
        <v>0</v>
      </c>
      <c r="AA254" s="39">
        <f>+IF(OR(C254="",K254=""),0,VLOOKUP(K254,'EVALUACIÓN DE RIESGO'!$C$22:$D$26,2,FALSE))</f>
        <v>0</v>
      </c>
      <c r="AB254" s="39">
        <f t="shared" si="21"/>
        <v>0</v>
      </c>
      <c r="AC254" s="39" t="str">
        <f>IF(AB254=0,"",LOOKUP(AB254,'EVALUACIÓN DE RIESGO'!$C$30:$C$34,'EVALUACIÓN DE RIESGO'!$B$30:$B$34))</f>
        <v/>
      </c>
      <c r="AD254" s="39">
        <f>+IF(OR(C254="",O254=""),0,VLOOKUP(O254,'EVALUACIÓN DE RIESGO'!$C$22:$D$26,2,FALSE))</f>
        <v>0</v>
      </c>
      <c r="AE254" s="39">
        <f>+IF(OR(C254="",Q254=""),0,(VLOOKUP(Q254,'EVALUACIÓN DE RIESGO'!$B$5:$G$9,6,FALSE)))</f>
        <v>0</v>
      </c>
      <c r="AF254" s="39">
        <f t="shared" si="22"/>
        <v>0</v>
      </c>
      <c r="AG254" s="39" t="str">
        <f>IF(AF254=0,"",LOOKUP(AF254,'EVALUACIÓN DE RIESGO'!$C$30:$C$34,'EVALUACIÓN DE RIESGO'!$B$30:$B$34))</f>
        <v/>
      </c>
    </row>
    <row r="255" spans="1:33" x14ac:dyDescent="0.25">
      <c r="A255" s="40" t="str">
        <f t="shared" si="25"/>
        <v/>
      </c>
      <c r="C255" s="41"/>
      <c r="D255" s="41"/>
      <c r="E255" s="42"/>
      <c r="F255" s="42"/>
      <c r="G255" s="42"/>
      <c r="H255" s="42"/>
      <c r="I255" s="43" t="str">
        <f>+IF(C255="","",IF(Z255=0,"Faltan Datos",IF(Z255="VALORES NO VÁLIDOS","VALORES NO VÁLIDOS",INDEX('[3]EVALUACIÓN DE RIESGO'!$B$5:$B$9,MATCH('ANÁLISIS DE RIESGO'!Z255,'[3]EVALUACIÓN DE RIESGO'!$G$5:$G$9,0),1))))</f>
        <v/>
      </c>
      <c r="J255" s="42"/>
      <c r="K255" s="42"/>
      <c r="L255" s="45" t="str">
        <f t="shared" si="24"/>
        <v/>
      </c>
      <c r="M255" s="47"/>
      <c r="N255" s="47"/>
      <c r="O255" s="42"/>
      <c r="P255" s="42"/>
      <c r="Q255" s="42"/>
      <c r="R255" s="92" t="str">
        <f t="shared" si="20"/>
        <v/>
      </c>
      <c r="V255" s="39" t="str">
        <f>+IF(OR(C255="",E255=""),"",VLOOKUP(E255,'EVALUACIÓN DE RIESGO'!$C$4:$G$9,5,FALSE))</f>
        <v/>
      </c>
      <c r="W255" s="39" t="str">
        <f>+IF(OR(C255="",F255=""),"",INDEX('EVALUACIÓN DE RIESGO'!$G$5:$G$9,MATCH('ANÁLISIS DE RIESGO'!F255,Calidad,0),1))</f>
        <v/>
      </c>
      <c r="X255" s="39" t="str">
        <f>+IF(OR(C255="",G255=""),"",INDEX('EVALUACIÓN DE RIESGO'!$G$5:$G$9,MATCH('ANÁLISIS DE RIESGO'!G255,MedioAmbiente2,0),1))</f>
        <v/>
      </c>
      <c r="Y255" s="39" t="str">
        <f>+IF(OR(C255="",H255=""),"",INDEX('EVALUACIÓN DE RIESGO'!$G$5:$G$9,MATCH('ANÁLISIS DE RIESGO'!H255,Salud,0),1))</f>
        <v/>
      </c>
      <c r="Z255" s="39">
        <f t="shared" si="23"/>
        <v>0</v>
      </c>
      <c r="AA255" s="39">
        <f>+IF(OR(C255="",K255=""),0,VLOOKUP(K255,'EVALUACIÓN DE RIESGO'!$C$22:$D$26,2,FALSE))</f>
        <v>0</v>
      </c>
      <c r="AB255" s="39">
        <f t="shared" si="21"/>
        <v>0</v>
      </c>
      <c r="AC255" s="39" t="str">
        <f>IF(AB255=0,"",LOOKUP(AB255,'EVALUACIÓN DE RIESGO'!$C$30:$C$34,'EVALUACIÓN DE RIESGO'!$B$30:$B$34))</f>
        <v/>
      </c>
      <c r="AD255" s="39">
        <f>+IF(OR(C255="",O255=""),0,VLOOKUP(O255,'EVALUACIÓN DE RIESGO'!$C$22:$D$26,2,FALSE))</f>
        <v>0</v>
      </c>
      <c r="AE255" s="39">
        <f>+IF(OR(C255="",Q255=""),0,(VLOOKUP(Q255,'EVALUACIÓN DE RIESGO'!$B$5:$G$9,6,FALSE)))</f>
        <v>0</v>
      </c>
      <c r="AF255" s="39">
        <f t="shared" si="22"/>
        <v>0</v>
      </c>
      <c r="AG255" s="39" t="str">
        <f>IF(AF255=0,"",LOOKUP(AF255,'EVALUACIÓN DE RIESGO'!$C$30:$C$34,'EVALUACIÓN DE RIESGO'!$B$30:$B$34))</f>
        <v/>
      </c>
    </row>
    <row r="256" spans="1:33" x14ac:dyDescent="0.25">
      <c r="A256" s="40" t="str">
        <f t="shared" si="25"/>
        <v/>
      </c>
      <c r="C256" s="41"/>
      <c r="D256" s="41"/>
      <c r="E256" s="42"/>
      <c r="F256" s="42"/>
      <c r="G256" s="42"/>
      <c r="H256" s="42"/>
      <c r="I256" s="43" t="str">
        <f>+IF(C256="","",IF(Z256=0,"Faltan Datos",IF(Z256="VALORES NO VÁLIDOS","VALORES NO VÁLIDOS",INDEX('[3]EVALUACIÓN DE RIESGO'!$B$5:$B$9,MATCH('ANÁLISIS DE RIESGO'!Z256,'[3]EVALUACIÓN DE RIESGO'!$G$5:$G$9,0),1))))</f>
        <v/>
      </c>
      <c r="J256" s="42"/>
      <c r="K256" s="42"/>
      <c r="L256" s="45" t="str">
        <f t="shared" si="24"/>
        <v/>
      </c>
      <c r="M256" s="47"/>
      <c r="N256" s="47"/>
      <c r="O256" s="42"/>
      <c r="P256" s="42"/>
      <c r="Q256" s="42"/>
      <c r="R256" s="92" t="str">
        <f t="shared" si="20"/>
        <v/>
      </c>
      <c r="V256" s="39" t="str">
        <f>+IF(OR(C256="",E256=""),"",VLOOKUP(E256,'EVALUACIÓN DE RIESGO'!$C$4:$G$9,5,FALSE))</f>
        <v/>
      </c>
      <c r="W256" s="39" t="str">
        <f>+IF(OR(C256="",F256=""),"",INDEX('EVALUACIÓN DE RIESGO'!$G$5:$G$9,MATCH('ANÁLISIS DE RIESGO'!F256,Calidad,0),1))</f>
        <v/>
      </c>
      <c r="X256" s="39" t="str">
        <f>+IF(OR(C256="",G256=""),"",INDEX('EVALUACIÓN DE RIESGO'!$G$5:$G$9,MATCH('ANÁLISIS DE RIESGO'!G256,MedioAmbiente2,0),1))</f>
        <v/>
      </c>
      <c r="Y256" s="39" t="str">
        <f>+IF(OR(C256="",H256=""),"",INDEX('EVALUACIÓN DE RIESGO'!$G$5:$G$9,MATCH('ANÁLISIS DE RIESGO'!H256,Salud,0),1))</f>
        <v/>
      </c>
      <c r="Z256" s="39">
        <f t="shared" si="23"/>
        <v>0</v>
      </c>
      <c r="AA256" s="39">
        <f>+IF(OR(C256="",K256=""),0,VLOOKUP(K256,'EVALUACIÓN DE RIESGO'!$C$22:$D$26,2,FALSE))</f>
        <v>0</v>
      </c>
      <c r="AB256" s="39">
        <f t="shared" si="21"/>
        <v>0</v>
      </c>
      <c r="AC256" s="39" t="str">
        <f>IF(AB256=0,"",LOOKUP(AB256,'EVALUACIÓN DE RIESGO'!$C$30:$C$34,'EVALUACIÓN DE RIESGO'!$B$30:$B$34))</f>
        <v/>
      </c>
      <c r="AD256" s="39">
        <f>+IF(OR(C256="",O256=""),0,VLOOKUP(O256,'EVALUACIÓN DE RIESGO'!$C$22:$D$26,2,FALSE))</f>
        <v>0</v>
      </c>
      <c r="AE256" s="39">
        <f>+IF(OR(C256="",Q256=""),0,(VLOOKUP(Q256,'EVALUACIÓN DE RIESGO'!$B$5:$G$9,6,FALSE)))</f>
        <v>0</v>
      </c>
      <c r="AF256" s="39">
        <f t="shared" si="22"/>
        <v>0</v>
      </c>
      <c r="AG256" s="39" t="str">
        <f>IF(AF256=0,"",LOOKUP(AF256,'EVALUACIÓN DE RIESGO'!$C$30:$C$34,'EVALUACIÓN DE RIESGO'!$B$30:$B$34))</f>
        <v/>
      </c>
    </row>
    <row r="257" spans="1:33" x14ac:dyDescent="0.25">
      <c r="A257" s="40" t="str">
        <f t="shared" si="25"/>
        <v/>
      </c>
      <c r="C257" s="41"/>
      <c r="D257" s="41"/>
      <c r="E257" s="42"/>
      <c r="F257" s="42"/>
      <c r="G257" s="42"/>
      <c r="H257" s="42"/>
      <c r="I257" s="43" t="str">
        <f>+IF(C257="","",IF(Z257=0,"Faltan Datos",IF(Z257="VALORES NO VÁLIDOS","VALORES NO VÁLIDOS",INDEX('[3]EVALUACIÓN DE RIESGO'!$B$5:$B$9,MATCH('ANÁLISIS DE RIESGO'!Z257,'[3]EVALUACIÓN DE RIESGO'!$G$5:$G$9,0),1))))</f>
        <v/>
      </c>
      <c r="J257" s="42"/>
      <c r="K257" s="42"/>
      <c r="L257" s="45" t="str">
        <f t="shared" si="24"/>
        <v/>
      </c>
      <c r="M257" s="47"/>
      <c r="N257" s="47"/>
      <c r="O257" s="42"/>
      <c r="P257" s="42"/>
      <c r="Q257" s="42"/>
      <c r="R257" s="92" t="str">
        <f t="shared" si="20"/>
        <v/>
      </c>
      <c r="V257" s="39" t="str">
        <f>+IF(OR(C257="",E257=""),"",VLOOKUP(E257,'EVALUACIÓN DE RIESGO'!$C$4:$G$9,5,FALSE))</f>
        <v/>
      </c>
      <c r="W257" s="39" t="str">
        <f>+IF(OR(C257="",F257=""),"",INDEX('EVALUACIÓN DE RIESGO'!$G$5:$G$9,MATCH('ANÁLISIS DE RIESGO'!F257,Calidad,0),1))</f>
        <v/>
      </c>
      <c r="X257" s="39" t="str">
        <f>+IF(OR(C257="",G257=""),"",INDEX('EVALUACIÓN DE RIESGO'!$G$5:$G$9,MATCH('ANÁLISIS DE RIESGO'!G257,MedioAmbiente2,0),1))</f>
        <v/>
      </c>
      <c r="Y257" s="39" t="str">
        <f>+IF(OR(C257="",H257=""),"",INDEX('EVALUACIÓN DE RIESGO'!$G$5:$G$9,MATCH('ANÁLISIS DE RIESGO'!H257,Salud,0),1))</f>
        <v/>
      </c>
      <c r="Z257" s="39">
        <f t="shared" si="23"/>
        <v>0</v>
      </c>
      <c r="AA257" s="39">
        <f>+IF(OR(C257="",K257=""),0,VLOOKUP(K257,'EVALUACIÓN DE RIESGO'!$C$22:$D$26,2,FALSE))</f>
        <v>0</v>
      </c>
      <c r="AB257" s="39">
        <f t="shared" si="21"/>
        <v>0</v>
      </c>
      <c r="AC257" s="39" t="str">
        <f>IF(AB257=0,"",LOOKUP(AB257,'EVALUACIÓN DE RIESGO'!$C$30:$C$34,'EVALUACIÓN DE RIESGO'!$B$30:$B$34))</f>
        <v/>
      </c>
      <c r="AD257" s="39">
        <f>+IF(OR(C257="",O257=""),0,VLOOKUP(O257,'EVALUACIÓN DE RIESGO'!$C$22:$D$26,2,FALSE))</f>
        <v>0</v>
      </c>
      <c r="AE257" s="39">
        <f>+IF(OR(C257="",Q257=""),0,(VLOOKUP(Q257,'EVALUACIÓN DE RIESGO'!$B$5:$G$9,6,FALSE)))</f>
        <v>0</v>
      </c>
      <c r="AF257" s="39">
        <f t="shared" si="22"/>
        <v>0</v>
      </c>
      <c r="AG257" s="39" t="str">
        <f>IF(AF257=0,"",LOOKUP(AF257,'EVALUACIÓN DE RIESGO'!$C$30:$C$34,'EVALUACIÓN DE RIESGO'!$B$30:$B$34))</f>
        <v/>
      </c>
    </row>
    <row r="258" spans="1:33" x14ac:dyDescent="0.25">
      <c r="A258" s="40" t="str">
        <f t="shared" si="25"/>
        <v/>
      </c>
      <c r="C258" s="41"/>
      <c r="D258" s="41"/>
      <c r="E258" s="42"/>
      <c r="F258" s="42"/>
      <c r="G258" s="42"/>
      <c r="H258" s="42"/>
      <c r="I258" s="43" t="str">
        <f>+IF(C258="","",IF(Z258=0,"Faltan Datos",IF(Z258="VALORES NO VÁLIDOS","VALORES NO VÁLIDOS",INDEX('[3]EVALUACIÓN DE RIESGO'!$B$5:$B$9,MATCH('ANÁLISIS DE RIESGO'!Z258,'[3]EVALUACIÓN DE RIESGO'!$G$5:$G$9,0),1))))</f>
        <v/>
      </c>
      <c r="J258" s="42"/>
      <c r="K258" s="42"/>
      <c r="L258" s="45" t="str">
        <f t="shared" si="24"/>
        <v/>
      </c>
      <c r="M258" s="47"/>
      <c r="N258" s="47"/>
      <c r="O258" s="42"/>
      <c r="P258" s="42"/>
      <c r="Q258" s="42"/>
      <c r="R258" s="92" t="str">
        <f t="shared" si="20"/>
        <v/>
      </c>
      <c r="V258" s="39" t="str">
        <f>+IF(OR(C258="",E258=""),"",VLOOKUP(E258,'EVALUACIÓN DE RIESGO'!$C$4:$G$9,5,FALSE))</f>
        <v/>
      </c>
      <c r="W258" s="39" t="str">
        <f>+IF(OR(C258="",F258=""),"",INDEX('EVALUACIÓN DE RIESGO'!$G$5:$G$9,MATCH('ANÁLISIS DE RIESGO'!F258,Calidad,0),1))</f>
        <v/>
      </c>
      <c r="X258" s="39" t="str">
        <f>+IF(OR(C258="",G258=""),"",INDEX('EVALUACIÓN DE RIESGO'!$G$5:$G$9,MATCH('ANÁLISIS DE RIESGO'!G258,MedioAmbiente2,0),1))</f>
        <v/>
      </c>
      <c r="Y258" s="39" t="str">
        <f>+IF(OR(C258="",H258=""),"",INDEX('EVALUACIÓN DE RIESGO'!$G$5:$G$9,MATCH('ANÁLISIS DE RIESGO'!H258,Salud,0),1))</f>
        <v/>
      </c>
      <c r="Z258" s="39">
        <f t="shared" si="23"/>
        <v>0</v>
      </c>
      <c r="AA258" s="39">
        <f>+IF(OR(C258="",K258=""),0,VLOOKUP(K258,'EVALUACIÓN DE RIESGO'!$C$22:$D$26,2,FALSE))</f>
        <v>0</v>
      </c>
      <c r="AB258" s="39">
        <f t="shared" si="21"/>
        <v>0</v>
      </c>
      <c r="AC258" s="39" t="str">
        <f>IF(AB258=0,"",LOOKUP(AB258,'EVALUACIÓN DE RIESGO'!$C$30:$C$34,'EVALUACIÓN DE RIESGO'!$B$30:$B$34))</f>
        <v/>
      </c>
      <c r="AD258" s="39">
        <f>+IF(OR(C258="",O258=""),0,VLOOKUP(O258,'EVALUACIÓN DE RIESGO'!$C$22:$D$26,2,FALSE))</f>
        <v>0</v>
      </c>
      <c r="AE258" s="39">
        <f>+IF(OR(C258="",Q258=""),0,(VLOOKUP(Q258,'EVALUACIÓN DE RIESGO'!$B$5:$G$9,6,FALSE)))</f>
        <v>0</v>
      </c>
      <c r="AF258" s="39">
        <f t="shared" si="22"/>
        <v>0</v>
      </c>
      <c r="AG258" s="39" t="str">
        <f>IF(AF258=0,"",LOOKUP(AF258,'EVALUACIÓN DE RIESGO'!$C$30:$C$34,'EVALUACIÓN DE RIESGO'!$B$30:$B$34))</f>
        <v/>
      </c>
    </row>
    <row r="259" spans="1:33" x14ac:dyDescent="0.25">
      <c r="A259" s="40" t="str">
        <f t="shared" si="25"/>
        <v/>
      </c>
      <c r="C259" s="41"/>
      <c r="D259" s="41"/>
      <c r="E259" s="42"/>
      <c r="F259" s="42"/>
      <c r="G259" s="42"/>
      <c r="H259" s="42"/>
      <c r="I259" s="43" t="str">
        <f>+IF(C259="","",IF(Z259=0,"Faltan Datos",IF(Z259="VALORES NO VÁLIDOS","VALORES NO VÁLIDOS",INDEX('[3]EVALUACIÓN DE RIESGO'!$B$5:$B$9,MATCH('ANÁLISIS DE RIESGO'!Z259,'[3]EVALUACIÓN DE RIESGO'!$G$5:$G$9,0),1))))</f>
        <v/>
      </c>
      <c r="J259" s="42"/>
      <c r="K259" s="42"/>
      <c r="L259" s="45" t="str">
        <f t="shared" si="24"/>
        <v/>
      </c>
      <c r="M259" s="47"/>
      <c r="N259" s="47"/>
      <c r="O259" s="42"/>
      <c r="P259" s="42"/>
      <c r="Q259" s="42"/>
      <c r="R259" s="92" t="str">
        <f t="shared" si="20"/>
        <v/>
      </c>
      <c r="V259" s="39" t="str">
        <f>+IF(OR(C259="",E259=""),"",VLOOKUP(E259,'EVALUACIÓN DE RIESGO'!$C$4:$G$9,5,FALSE))</f>
        <v/>
      </c>
      <c r="W259" s="39" t="str">
        <f>+IF(OR(C259="",F259=""),"",INDEX('EVALUACIÓN DE RIESGO'!$G$5:$G$9,MATCH('ANÁLISIS DE RIESGO'!F259,Calidad,0),1))</f>
        <v/>
      </c>
      <c r="X259" s="39" t="str">
        <f>+IF(OR(C259="",G259=""),"",INDEX('EVALUACIÓN DE RIESGO'!$G$5:$G$9,MATCH('ANÁLISIS DE RIESGO'!G259,MedioAmbiente2,0),1))</f>
        <v/>
      </c>
      <c r="Y259" s="39" t="str">
        <f>+IF(OR(C259="",H259=""),"",INDEX('EVALUACIÓN DE RIESGO'!$G$5:$G$9,MATCH('ANÁLISIS DE RIESGO'!H259,Salud,0),1))</f>
        <v/>
      </c>
      <c r="Z259" s="39">
        <f t="shared" si="23"/>
        <v>0</v>
      </c>
      <c r="AA259" s="39">
        <f>+IF(OR(C259="",K259=""),0,VLOOKUP(K259,'EVALUACIÓN DE RIESGO'!$C$22:$D$26,2,FALSE))</f>
        <v>0</v>
      </c>
      <c r="AB259" s="39">
        <f t="shared" si="21"/>
        <v>0</v>
      </c>
      <c r="AC259" s="39" t="str">
        <f>IF(AB259=0,"",LOOKUP(AB259,'EVALUACIÓN DE RIESGO'!$C$30:$C$34,'EVALUACIÓN DE RIESGO'!$B$30:$B$34))</f>
        <v/>
      </c>
      <c r="AD259" s="39">
        <f>+IF(OR(C259="",O259=""),0,VLOOKUP(O259,'EVALUACIÓN DE RIESGO'!$C$22:$D$26,2,FALSE))</f>
        <v>0</v>
      </c>
      <c r="AE259" s="39">
        <f>+IF(OR(C259="",Q259=""),0,(VLOOKUP(Q259,'EVALUACIÓN DE RIESGO'!$B$5:$G$9,6,FALSE)))</f>
        <v>0</v>
      </c>
      <c r="AF259" s="39">
        <f t="shared" si="22"/>
        <v>0</v>
      </c>
      <c r="AG259" s="39" t="str">
        <f>IF(AF259=0,"",LOOKUP(AF259,'EVALUACIÓN DE RIESGO'!$C$30:$C$34,'EVALUACIÓN DE RIESGO'!$B$30:$B$34))</f>
        <v/>
      </c>
    </row>
    <row r="260" spans="1:33" x14ac:dyDescent="0.25">
      <c r="A260" s="40" t="str">
        <f t="shared" si="25"/>
        <v/>
      </c>
      <c r="C260" s="41"/>
      <c r="D260" s="41"/>
      <c r="E260" s="42"/>
      <c r="F260" s="42"/>
      <c r="G260" s="42"/>
      <c r="H260" s="42"/>
      <c r="I260" s="43" t="str">
        <f>+IF(C260="","",IF(Z260=0,"Faltan Datos",IF(Z260="VALORES NO VÁLIDOS","VALORES NO VÁLIDOS",INDEX('[3]EVALUACIÓN DE RIESGO'!$B$5:$B$9,MATCH('ANÁLISIS DE RIESGO'!Z260,'[3]EVALUACIÓN DE RIESGO'!$G$5:$G$9,0),1))))</f>
        <v/>
      </c>
      <c r="J260" s="42"/>
      <c r="K260" s="42"/>
      <c r="L260" s="45" t="str">
        <f t="shared" si="24"/>
        <v/>
      </c>
      <c r="M260" s="47"/>
      <c r="N260" s="47"/>
      <c r="O260" s="42"/>
      <c r="P260" s="42"/>
      <c r="Q260" s="42"/>
      <c r="R260" s="92" t="str">
        <f t="shared" si="20"/>
        <v/>
      </c>
      <c r="V260" s="39" t="str">
        <f>+IF(OR(C260="",E260=""),"",VLOOKUP(E260,'EVALUACIÓN DE RIESGO'!$C$4:$G$9,5,FALSE))</f>
        <v/>
      </c>
      <c r="W260" s="39" t="str">
        <f>+IF(OR(C260="",F260=""),"",INDEX('EVALUACIÓN DE RIESGO'!$G$5:$G$9,MATCH('ANÁLISIS DE RIESGO'!F260,Calidad,0),1))</f>
        <v/>
      </c>
      <c r="X260" s="39" t="str">
        <f>+IF(OR(C260="",G260=""),"",INDEX('EVALUACIÓN DE RIESGO'!$G$5:$G$9,MATCH('ANÁLISIS DE RIESGO'!G260,MedioAmbiente2,0),1))</f>
        <v/>
      </c>
      <c r="Y260" s="39" t="str">
        <f>+IF(OR(C260="",H260=""),"",INDEX('EVALUACIÓN DE RIESGO'!$G$5:$G$9,MATCH('ANÁLISIS DE RIESGO'!H260,Salud,0),1))</f>
        <v/>
      </c>
      <c r="Z260" s="39">
        <f t="shared" si="23"/>
        <v>0</v>
      </c>
      <c r="AA260" s="39">
        <f>+IF(OR(C260="",K260=""),0,VLOOKUP(K260,'EVALUACIÓN DE RIESGO'!$C$22:$D$26,2,FALSE))</f>
        <v>0</v>
      </c>
      <c r="AB260" s="39">
        <f t="shared" si="21"/>
        <v>0</v>
      </c>
      <c r="AC260" s="39" t="str">
        <f>IF(AB260=0,"",LOOKUP(AB260,'EVALUACIÓN DE RIESGO'!$C$30:$C$34,'EVALUACIÓN DE RIESGO'!$B$30:$B$34))</f>
        <v/>
      </c>
      <c r="AD260" s="39">
        <f>+IF(OR(C260="",O260=""),0,VLOOKUP(O260,'EVALUACIÓN DE RIESGO'!$C$22:$D$26,2,FALSE))</f>
        <v>0</v>
      </c>
      <c r="AE260" s="39">
        <f>+IF(OR(C260="",Q260=""),0,(VLOOKUP(Q260,'EVALUACIÓN DE RIESGO'!$B$5:$G$9,6,FALSE)))</f>
        <v>0</v>
      </c>
      <c r="AF260" s="39">
        <f t="shared" si="22"/>
        <v>0</v>
      </c>
      <c r="AG260" s="39" t="str">
        <f>IF(AF260=0,"",LOOKUP(AF260,'EVALUACIÓN DE RIESGO'!$C$30:$C$34,'EVALUACIÓN DE RIESGO'!$B$30:$B$34))</f>
        <v/>
      </c>
    </row>
    <row r="261" spans="1:33" x14ac:dyDescent="0.25">
      <c r="A261" s="40" t="str">
        <f t="shared" si="25"/>
        <v/>
      </c>
      <c r="C261" s="41"/>
      <c r="D261" s="41"/>
      <c r="E261" s="42"/>
      <c r="F261" s="42"/>
      <c r="G261" s="42"/>
      <c r="H261" s="42"/>
      <c r="I261" s="43" t="str">
        <f>+IF(C261="","",IF(Z261=0,"Faltan Datos",IF(Z261="VALORES NO VÁLIDOS","VALORES NO VÁLIDOS",INDEX('[3]EVALUACIÓN DE RIESGO'!$B$5:$B$9,MATCH('ANÁLISIS DE RIESGO'!Z261,'[3]EVALUACIÓN DE RIESGO'!$G$5:$G$9,0),1))))</f>
        <v/>
      </c>
      <c r="J261" s="42"/>
      <c r="K261" s="42"/>
      <c r="L261" s="45" t="str">
        <f t="shared" si="24"/>
        <v/>
      </c>
      <c r="M261" s="47"/>
      <c r="N261" s="47"/>
      <c r="O261" s="42"/>
      <c r="P261" s="42"/>
      <c r="Q261" s="42"/>
      <c r="R261" s="92" t="str">
        <f t="shared" si="20"/>
        <v/>
      </c>
      <c r="V261" s="39" t="str">
        <f>+IF(OR(C261="",E261=""),"",VLOOKUP(E261,'EVALUACIÓN DE RIESGO'!$C$4:$G$9,5,FALSE))</f>
        <v/>
      </c>
      <c r="W261" s="39" t="str">
        <f>+IF(OR(C261="",F261=""),"",INDEX('EVALUACIÓN DE RIESGO'!$G$5:$G$9,MATCH('ANÁLISIS DE RIESGO'!F261,Calidad,0),1))</f>
        <v/>
      </c>
      <c r="X261" s="39" t="str">
        <f>+IF(OR(C261="",G261=""),"",INDEX('EVALUACIÓN DE RIESGO'!$G$5:$G$9,MATCH('ANÁLISIS DE RIESGO'!G261,MedioAmbiente2,0),1))</f>
        <v/>
      </c>
      <c r="Y261" s="39" t="str">
        <f>+IF(OR(C261="",H261=""),"",INDEX('EVALUACIÓN DE RIESGO'!$G$5:$G$9,MATCH('ANÁLISIS DE RIESGO'!H261,Salud,0),1))</f>
        <v/>
      </c>
      <c r="Z261" s="39">
        <f t="shared" si="23"/>
        <v>0</v>
      </c>
      <c r="AA261" s="39">
        <f>+IF(OR(C261="",K261=""),0,VLOOKUP(K261,'EVALUACIÓN DE RIESGO'!$C$22:$D$26,2,FALSE))</f>
        <v>0</v>
      </c>
      <c r="AB261" s="39">
        <f t="shared" si="21"/>
        <v>0</v>
      </c>
      <c r="AC261" s="39" t="str">
        <f>IF(AB261=0,"",LOOKUP(AB261,'EVALUACIÓN DE RIESGO'!$C$30:$C$34,'EVALUACIÓN DE RIESGO'!$B$30:$B$34))</f>
        <v/>
      </c>
      <c r="AD261" s="39">
        <f>+IF(OR(C261="",O261=""),0,VLOOKUP(O261,'EVALUACIÓN DE RIESGO'!$C$22:$D$26,2,FALSE))</f>
        <v>0</v>
      </c>
      <c r="AE261" s="39">
        <f>+IF(OR(C261="",Q261=""),0,(VLOOKUP(Q261,'EVALUACIÓN DE RIESGO'!$B$5:$G$9,6,FALSE)))</f>
        <v>0</v>
      </c>
      <c r="AF261" s="39">
        <f t="shared" si="22"/>
        <v>0</v>
      </c>
      <c r="AG261" s="39" t="str">
        <f>IF(AF261=0,"",LOOKUP(AF261,'EVALUACIÓN DE RIESGO'!$C$30:$C$34,'EVALUACIÓN DE RIESGO'!$B$30:$B$34))</f>
        <v/>
      </c>
    </row>
    <row r="262" spans="1:33" x14ac:dyDescent="0.25">
      <c r="A262" s="40" t="str">
        <f t="shared" si="25"/>
        <v/>
      </c>
      <c r="C262" s="41"/>
      <c r="D262" s="41"/>
      <c r="E262" s="42"/>
      <c r="F262" s="42"/>
      <c r="G262" s="42"/>
      <c r="H262" s="42"/>
      <c r="I262" s="43" t="str">
        <f>+IF(C262="","",IF(Z262=0,"Faltan Datos",IF(Z262="VALORES NO VÁLIDOS","VALORES NO VÁLIDOS",INDEX('[3]EVALUACIÓN DE RIESGO'!$B$5:$B$9,MATCH('ANÁLISIS DE RIESGO'!Z262,'[3]EVALUACIÓN DE RIESGO'!$G$5:$G$9,0),1))))</f>
        <v/>
      </c>
      <c r="J262" s="42"/>
      <c r="K262" s="42"/>
      <c r="L262" s="45" t="str">
        <f t="shared" si="24"/>
        <v/>
      </c>
      <c r="M262" s="47"/>
      <c r="N262" s="47"/>
      <c r="O262" s="42"/>
      <c r="P262" s="42"/>
      <c r="Q262" s="42"/>
      <c r="R262" s="92" t="str">
        <f t="shared" si="20"/>
        <v/>
      </c>
      <c r="V262" s="39" t="str">
        <f>+IF(OR(C262="",E262=""),"",VLOOKUP(E262,'EVALUACIÓN DE RIESGO'!$C$4:$G$9,5,FALSE))</f>
        <v/>
      </c>
      <c r="W262" s="39" t="str">
        <f>+IF(OR(C262="",F262=""),"",INDEX('EVALUACIÓN DE RIESGO'!$G$5:$G$9,MATCH('ANÁLISIS DE RIESGO'!F262,Calidad,0),1))</f>
        <v/>
      </c>
      <c r="X262" s="39" t="str">
        <f>+IF(OR(C262="",G262=""),"",INDEX('EVALUACIÓN DE RIESGO'!$G$5:$G$9,MATCH('ANÁLISIS DE RIESGO'!G262,MedioAmbiente2,0),1))</f>
        <v/>
      </c>
      <c r="Y262" s="39" t="str">
        <f>+IF(OR(C262="",H262=""),"",INDEX('EVALUACIÓN DE RIESGO'!$G$5:$G$9,MATCH('ANÁLISIS DE RIESGO'!H262,Salud,0),1))</f>
        <v/>
      </c>
      <c r="Z262" s="39">
        <f t="shared" si="23"/>
        <v>0</v>
      </c>
      <c r="AA262" s="39">
        <f>+IF(OR(C262="",K262=""),0,VLOOKUP(K262,'EVALUACIÓN DE RIESGO'!$C$22:$D$26,2,FALSE))</f>
        <v>0</v>
      </c>
      <c r="AB262" s="39">
        <f t="shared" si="21"/>
        <v>0</v>
      </c>
      <c r="AC262" s="39" t="str">
        <f>IF(AB262=0,"",LOOKUP(AB262,'EVALUACIÓN DE RIESGO'!$C$30:$C$34,'EVALUACIÓN DE RIESGO'!$B$30:$B$34))</f>
        <v/>
      </c>
      <c r="AD262" s="39">
        <f>+IF(OR(C262="",O262=""),0,VLOOKUP(O262,'EVALUACIÓN DE RIESGO'!$C$22:$D$26,2,FALSE))</f>
        <v>0</v>
      </c>
      <c r="AE262" s="39">
        <f>+IF(OR(C262="",Q262=""),0,(VLOOKUP(Q262,'EVALUACIÓN DE RIESGO'!$B$5:$G$9,6,FALSE)))</f>
        <v>0</v>
      </c>
      <c r="AF262" s="39">
        <f t="shared" si="22"/>
        <v>0</v>
      </c>
      <c r="AG262" s="39" t="str">
        <f>IF(AF262=0,"",LOOKUP(AF262,'EVALUACIÓN DE RIESGO'!$C$30:$C$34,'EVALUACIÓN DE RIESGO'!$B$30:$B$34))</f>
        <v/>
      </c>
    </row>
    <row r="263" spans="1:33" x14ac:dyDescent="0.25">
      <c r="A263" s="40" t="str">
        <f t="shared" si="25"/>
        <v/>
      </c>
      <c r="C263" s="41"/>
      <c r="D263" s="41"/>
      <c r="E263" s="42"/>
      <c r="F263" s="42"/>
      <c r="G263" s="42"/>
      <c r="H263" s="42"/>
      <c r="I263" s="43" t="str">
        <f>+IF(C263="","",IF(Z263=0,"Faltan Datos",IF(Z263="VALORES NO VÁLIDOS","VALORES NO VÁLIDOS",INDEX('[3]EVALUACIÓN DE RIESGO'!$B$5:$B$9,MATCH('ANÁLISIS DE RIESGO'!Z263,'[3]EVALUACIÓN DE RIESGO'!$G$5:$G$9,0),1))))</f>
        <v/>
      </c>
      <c r="J263" s="42"/>
      <c r="K263" s="42"/>
      <c r="L263" s="45" t="str">
        <f t="shared" si="24"/>
        <v/>
      </c>
      <c r="M263" s="47"/>
      <c r="N263" s="47"/>
      <c r="O263" s="42"/>
      <c r="P263" s="42"/>
      <c r="Q263" s="42"/>
      <c r="R263" s="92" t="str">
        <f t="shared" si="20"/>
        <v/>
      </c>
      <c r="V263" s="39" t="str">
        <f>+IF(OR(C263="",E263=""),"",VLOOKUP(E263,'EVALUACIÓN DE RIESGO'!$C$4:$G$9,5,FALSE))</f>
        <v/>
      </c>
      <c r="W263" s="39" t="str">
        <f>+IF(OR(C263="",F263=""),"",INDEX('EVALUACIÓN DE RIESGO'!$G$5:$G$9,MATCH('ANÁLISIS DE RIESGO'!F263,Calidad,0),1))</f>
        <v/>
      </c>
      <c r="X263" s="39" t="str">
        <f>+IF(OR(C263="",G263=""),"",INDEX('EVALUACIÓN DE RIESGO'!$G$5:$G$9,MATCH('ANÁLISIS DE RIESGO'!G263,MedioAmbiente2,0),1))</f>
        <v/>
      </c>
      <c r="Y263" s="39" t="str">
        <f>+IF(OR(C263="",H263=""),"",INDEX('EVALUACIÓN DE RIESGO'!$G$5:$G$9,MATCH('ANÁLISIS DE RIESGO'!H263,Salud,0),1))</f>
        <v/>
      </c>
      <c r="Z263" s="39">
        <f t="shared" si="23"/>
        <v>0</v>
      </c>
      <c r="AA263" s="39">
        <f>+IF(OR(C263="",K263=""),0,VLOOKUP(K263,'EVALUACIÓN DE RIESGO'!$C$22:$D$26,2,FALSE))</f>
        <v>0</v>
      </c>
      <c r="AB263" s="39">
        <f t="shared" si="21"/>
        <v>0</v>
      </c>
      <c r="AC263" s="39" t="str">
        <f>IF(AB263=0,"",LOOKUP(AB263,'EVALUACIÓN DE RIESGO'!$C$30:$C$34,'EVALUACIÓN DE RIESGO'!$B$30:$B$34))</f>
        <v/>
      </c>
      <c r="AD263" s="39">
        <f>+IF(OR(C263="",O263=""),0,VLOOKUP(O263,'EVALUACIÓN DE RIESGO'!$C$22:$D$26,2,FALSE))</f>
        <v>0</v>
      </c>
      <c r="AE263" s="39">
        <f>+IF(OR(C263="",Q263=""),0,(VLOOKUP(Q263,'EVALUACIÓN DE RIESGO'!$B$5:$G$9,6,FALSE)))</f>
        <v>0</v>
      </c>
      <c r="AF263" s="39">
        <f t="shared" si="22"/>
        <v>0</v>
      </c>
      <c r="AG263" s="39" t="str">
        <f>IF(AF263=0,"",LOOKUP(AF263,'EVALUACIÓN DE RIESGO'!$C$30:$C$34,'EVALUACIÓN DE RIESGO'!$B$30:$B$34))</f>
        <v/>
      </c>
    </row>
    <row r="264" spans="1:33" x14ac:dyDescent="0.25">
      <c r="A264" s="40" t="str">
        <f t="shared" si="25"/>
        <v/>
      </c>
      <c r="C264" s="41"/>
      <c r="D264" s="41"/>
      <c r="E264" s="42"/>
      <c r="F264" s="42"/>
      <c r="G264" s="42"/>
      <c r="H264" s="42"/>
      <c r="I264" s="43" t="str">
        <f>+IF(C264="","",IF(Z264=0,"Faltan Datos",IF(Z264="VALORES NO VÁLIDOS","VALORES NO VÁLIDOS",INDEX('[3]EVALUACIÓN DE RIESGO'!$B$5:$B$9,MATCH('ANÁLISIS DE RIESGO'!Z264,'[3]EVALUACIÓN DE RIESGO'!$G$5:$G$9,0),1))))</f>
        <v/>
      </c>
      <c r="J264" s="42"/>
      <c r="K264" s="42"/>
      <c r="L264" s="45" t="str">
        <f t="shared" si="24"/>
        <v/>
      </c>
      <c r="M264" s="47"/>
      <c r="N264" s="47"/>
      <c r="O264" s="42"/>
      <c r="P264" s="42"/>
      <c r="Q264" s="42"/>
      <c r="R264" s="92" t="str">
        <f t="shared" si="20"/>
        <v/>
      </c>
      <c r="V264" s="39" t="str">
        <f>+IF(OR(C264="",E264=""),"",VLOOKUP(E264,'EVALUACIÓN DE RIESGO'!$C$4:$G$9,5,FALSE))</f>
        <v/>
      </c>
      <c r="W264" s="39" t="str">
        <f>+IF(OR(C264="",F264=""),"",INDEX('EVALUACIÓN DE RIESGO'!$G$5:$G$9,MATCH('ANÁLISIS DE RIESGO'!F264,Calidad,0),1))</f>
        <v/>
      </c>
      <c r="X264" s="39" t="str">
        <f>+IF(OR(C264="",G264=""),"",INDEX('EVALUACIÓN DE RIESGO'!$G$5:$G$9,MATCH('ANÁLISIS DE RIESGO'!G264,MedioAmbiente2,0),1))</f>
        <v/>
      </c>
      <c r="Y264" s="39" t="str">
        <f>+IF(OR(C264="",H264=""),"",INDEX('EVALUACIÓN DE RIESGO'!$G$5:$G$9,MATCH('ANÁLISIS DE RIESGO'!H264,Salud,0),1))</f>
        <v/>
      </c>
      <c r="Z264" s="39">
        <f t="shared" si="23"/>
        <v>0</v>
      </c>
      <c r="AA264" s="39">
        <f>+IF(OR(C264="",K264=""),0,VLOOKUP(K264,'EVALUACIÓN DE RIESGO'!$C$22:$D$26,2,FALSE))</f>
        <v>0</v>
      </c>
      <c r="AB264" s="39">
        <f t="shared" si="21"/>
        <v>0</v>
      </c>
      <c r="AC264" s="39" t="str">
        <f>IF(AB264=0,"",LOOKUP(AB264,'EVALUACIÓN DE RIESGO'!$C$30:$C$34,'EVALUACIÓN DE RIESGO'!$B$30:$B$34))</f>
        <v/>
      </c>
      <c r="AD264" s="39">
        <f>+IF(OR(C264="",O264=""),0,VLOOKUP(O264,'EVALUACIÓN DE RIESGO'!$C$22:$D$26,2,FALSE))</f>
        <v>0</v>
      </c>
      <c r="AE264" s="39">
        <f>+IF(OR(C264="",Q264=""),0,(VLOOKUP(Q264,'EVALUACIÓN DE RIESGO'!$B$5:$G$9,6,FALSE)))</f>
        <v>0</v>
      </c>
      <c r="AF264" s="39">
        <f t="shared" si="22"/>
        <v>0</v>
      </c>
      <c r="AG264" s="39" t="str">
        <f>IF(AF264=0,"",LOOKUP(AF264,'EVALUACIÓN DE RIESGO'!$C$30:$C$34,'EVALUACIÓN DE RIESGO'!$B$30:$B$34))</f>
        <v/>
      </c>
    </row>
    <row r="265" spans="1:33" x14ac:dyDescent="0.25">
      <c r="A265" s="40" t="str">
        <f t="shared" si="25"/>
        <v/>
      </c>
      <c r="C265" s="41"/>
      <c r="D265" s="41"/>
      <c r="E265" s="42"/>
      <c r="F265" s="42"/>
      <c r="G265" s="42"/>
      <c r="H265" s="42"/>
      <c r="I265" s="43" t="str">
        <f>+IF(C265="","",IF(Z265=0,"Faltan Datos",IF(Z265="VALORES NO VÁLIDOS","VALORES NO VÁLIDOS",INDEX('[3]EVALUACIÓN DE RIESGO'!$B$5:$B$9,MATCH('ANÁLISIS DE RIESGO'!Z265,'[3]EVALUACIÓN DE RIESGO'!$G$5:$G$9,0),1))))</f>
        <v/>
      </c>
      <c r="J265" s="42"/>
      <c r="K265" s="42"/>
      <c r="L265" s="45" t="str">
        <f t="shared" si="24"/>
        <v/>
      </c>
      <c r="M265" s="47"/>
      <c r="N265" s="47"/>
      <c r="O265" s="42"/>
      <c r="P265" s="42"/>
      <c r="Q265" s="42"/>
      <c r="R265" s="92" t="str">
        <f t="shared" si="20"/>
        <v/>
      </c>
      <c r="V265" s="39" t="str">
        <f>+IF(OR(C265="",E265=""),"",VLOOKUP(E265,'EVALUACIÓN DE RIESGO'!$C$4:$G$9,5,FALSE))</f>
        <v/>
      </c>
      <c r="W265" s="39" t="str">
        <f>+IF(OR(C265="",F265=""),"",INDEX('EVALUACIÓN DE RIESGO'!$G$5:$G$9,MATCH('ANÁLISIS DE RIESGO'!F265,Calidad,0),1))</f>
        <v/>
      </c>
      <c r="X265" s="39" t="str">
        <f>+IF(OR(C265="",G265=""),"",INDEX('EVALUACIÓN DE RIESGO'!$G$5:$G$9,MATCH('ANÁLISIS DE RIESGO'!G265,MedioAmbiente2,0),1))</f>
        <v/>
      </c>
      <c r="Y265" s="39" t="str">
        <f>+IF(OR(C265="",H265=""),"",INDEX('EVALUACIÓN DE RIESGO'!$G$5:$G$9,MATCH('ANÁLISIS DE RIESGO'!H265,Salud,0),1))</f>
        <v/>
      </c>
      <c r="Z265" s="39">
        <f t="shared" si="23"/>
        <v>0</v>
      </c>
      <c r="AA265" s="39">
        <f>+IF(OR(C265="",K265=""),0,VLOOKUP(K265,'EVALUACIÓN DE RIESGO'!$C$22:$D$26,2,FALSE))</f>
        <v>0</v>
      </c>
      <c r="AB265" s="39">
        <f t="shared" si="21"/>
        <v>0</v>
      </c>
      <c r="AC265" s="39" t="str">
        <f>IF(AB265=0,"",LOOKUP(AB265,'EVALUACIÓN DE RIESGO'!$C$30:$C$34,'EVALUACIÓN DE RIESGO'!$B$30:$B$34))</f>
        <v/>
      </c>
      <c r="AD265" s="39">
        <f>+IF(OR(C265="",O265=""),0,VLOOKUP(O265,'EVALUACIÓN DE RIESGO'!$C$22:$D$26,2,FALSE))</f>
        <v>0</v>
      </c>
      <c r="AE265" s="39">
        <f>+IF(OR(C265="",Q265=""),0,(VLOOKUP(Q265,'EVALUACIÓN DE RIESGO'!$B$5:$G$9,6,FALSE)))</f>
        <v>0</v>
      </c>
      <c r="AF265" s="39">
        <f t="shared" si="22"/>
        <v>0</v>
      </c>
      <c r="AG265" s="39" t="str">
        <f>IF(AF265=0,"",LOOKUP(AF265,'EVALUACIÓN DE RIESGO'!$C$30:$C$34,'EVALUACIÓN DE RIESGO'!$B$30:$B$34))</f>
        <v/>
      </c>
    </row>
    <row r="266" spans="1:33" x14ac:dyDescent="0.25">
      <c r="A266" s="40" t="str">
        <f t="shared" si="25"/>
        <v/>
      </c>
      <c r="C266" s="41"/>
      <c r="D266" s="41"/>
      <c r="E266" s="42"/>
      <c r="F266" s="42"/>
      <c r="G266" s="42"/>
      <c r="H266" s="42"/>
      <c r="I266" s="43" t="str">
        <f>+IF(C266="","",IF(Z266=0,"Faltan Datos",IF(Z266="VALORES NO VÁLIDOS","VALORES NO VÁLIDOS",INDEX('[3]EVALUACIÓN DE RIESGO'!$B$5:$B$9,MATCH('ANÁLISIS DE RIESGO'!Z266,'[3]EVALUACIÓN DE RIESGO'!$G$5:$G$9,0),1))))</f>
        <v/>
      </c>
      <c r="J266" s="42"/>
      <c r="K266" s="42"/>
      <c r="L266" s="45" t="str">
        <f t="shared" si="24"/>
        <v/>
      </c>
      <c r="M266" s="47"/>
      <c r="N266" s="47"/>
      <c r="O266" s="42"/>
      <c r="P266" s="42"/>
      <c r="Q266" s="42"/>
      <c r="R266" s="92" t="str">
        <f t="shared" si="20"/>
        <v/>
      </c>
      <c r="V266" s="39" t="str">
        <f>+IF(OR(C266="",E266=""),"",VLOOKUP(E266,'EVALUACIÓN DE RIESGO'!$C$4:$G$9,5,FALSE))</f>
        <v/>
      </c>
      <c r="W266" s="39" t="str">
        <f>+IF(OR(C266="",F266=""),"",INDEX('EVALUACIÓN DE RIESGO'!$G$5:$G$9,MATCH('ANÁLISIS DE RIESGO'!F266,Calidad,0),1))</f>
        <v/>
      </c>
      <c r="X266" s="39" t="str">
        <f>+IF(OR(C266="",G266=""),"",INDEX('EVALUACIÓN DE RIESGO'!$G$5:$G$9,MATCH('ANÁLISIS DE RIESGO'!G266,MedioAmbiente2,0),1))</f>
        <v/>
      </c>
      <c r="Y266" s="39" t="str">
        <f>+IF(OR(C266="",H266=""),"",INDEX('EVALUACIÓN DE RIESGO'!$G$5:$G$9,MATCH('ANÁLISIS DE RIESGO'!H266,Salud,0),1))</f>
        <v/>
      </c>
      <c r="Z266" s="39">
        <f t="shared" si="23"/>
        <v>0</v>
      </c>
      <c r="AA266" s="39">
        <f>+IF(OR(C266="",K266=""),0,VLOOKUP(K266,'EVALUACIÓN DE RIESGO'!$C$22:$D$26,2,FALSE))</f>
        <v>0</v>
      </c>
      <c r="AB266" s="39">
        <f t="shared" si="21"/>
        <v>0</v>
      </c>
      <c r="AC266" s="39" t="str">
        <f>IF(AB266=0,"",LOOKUP(AB266,'EVALUACIÓN DE RIESGO'!$C$30:$C$34,'EVALUACIÓN DE RIESGO'!$B$30:$B$34))</f>
        <v/>
      </c>
      <c r="AD266" s="39">
        <f>+IF(OR(C266="",O266=""),0,VLOOKUP(O266,'EVALUACIÓN DE RIESGO'!$C$22:$D$26,2,FALSE))</f>
        <v>0</v>
      </c>
      <c r="AE266" s="39">
        <f>+IF(OR(C266="",Q266=""),0,(VLOOKUP(Q266,'EVALUACIÓN DE RIESGO'!$B$5:$G$9,6,FALSE)))</f>
        <v>0</v>
      </c>
      <c r="AF266" s="39">
        <f t="shared" si="22"/>
        <v>0</v>
      </c>
      <c r="AG266" s="39" t="str">
        <f>IF(AF266=0,"",LOOKUP(AF266,'EVALUACIÓN DE RIESGO'!$C$30:$C$34,'EVALUACIÓN DE RIESGO'!$B$30:$B$34))</f>
        <v/>
      </c>
    </row>
    <row r="267" spans="1:33" x14ac:dyDescent="0.25">
      <c r="A267" s="40" t="str">
        <f t="shared" si="25"/>
        <v/>
      </c>
      <c r="C267" s="41"/>
      <c r="D267" s="41"/>
      <c r="E267" s="42"/>
      <c r="F267" s="42"/>
      <c r="G267" s="42"/>
      <c r="H267" s="42"/>
      <c r="I267" s="43" t="str">
        <f>+IF(C267="","",IF(Z267=0,"Faltan Datos",IF(Z267="VALORES NO VÁLIDOS","VALORES NO VÁLIDOS",INDEX('[3]EVALUACIÓN DE RIESGO'!$B$5:$B$9,MATCH('ANÁLISIS DE RIESGO'!Z267,'[3]EVALUACIÓN DE RIESGO'!$G$5:$G$9,0),1))))</f>
        <v/>
      </c>
      <c r="J267" s="42"/>
      <c r="K267" s="42"/>
      <c r="L267" s="45" t="str">
        <f t="shared" si="24"/>
        <v/>
      </c>
      <c r="M267" s="47"/>
      <c r="N267" s="47"/>
      <c r="O267" s="42"/>
      <c r="P267" s="42"/>
      <c r="Q267" s="42"/>
      <c r="R267" s="92" t="str">
        <f t="shared" si="20"/>
        <v/>
      </c>
      <c r="V267" s="39" t="str">
        <f>+IF(OR(C267="",E267=""),"",VLOOKUP(E267,'EVALUACIÓN DE RIESGO'!$C$4:$G$9,5,FALSE))</f>
        <v/>
      </c>
      <c r="W267" s="39" t="str">
        <f>+IF(OR(C267="",F267=""),"",INDEX('EVALUACIÓN DE RIESGO'!$G$5:$G$9,MATCH('ANÁLISIS DE RIESGO'!F267,Calidad,0),1))</f>
        <v/>
      </c>
      <c r="X267" s="39" t="str">
        <f>+IF(OR(C267="",G267=""),"",INDEX('EVALUACIÓN DE RIESGO'!$G$5:$G$9,MATCH('ANÁLISIS DE RIESGO'!G267,MedioAmbiente2,0),1))</f>
        <v/>
      </c>
      <c r="Y267" s="39" t="str">
        <f>+IF(OR(C267="",H267=""),"",INDEX('EVALUACIÓN DE RIESGO'!$G$5:$G$9,MATCH('ANÁLISIS DE RIESGO'!H267,Salud,0),1))</f>
        <v/>
      </c>
      <c r="Z267" s="39">
        <f t="shared" si="23"/>
        <v>0</v>
      </c>
      <c r="AA267" s="39">
        <f>+IF(OR(C267="",K267=""),0,VLOOKUP(K267,'EVALUACIÓN DE RIESGO'!$C$22:$D$26,2,FALSE))</f>
        <v>0</v>
      </c>
      <c r="AB267" s="39">
        <f t="shared" si="21"/>
        <v>0</v>
      </c>
      <c r="AC267" s="39" t="str">
        <f>IF(AB267=0,"",LOOKUP(AB267,'EVALUACIÓN DE RIESGO'!$C$30:$C$34,'EVALUACIÓN DE RIESGO'!$B$30:$B$34))</f>
        <v/>
      </c>
      <c r="AD267" s="39">
        <f>+IF(OR(C267="",O267=""),0,VLOOKUP(O267,'EVALUACIÓN DE RIESGO'!$C$22:$D$26,2,FALSE))</f>
        <v>0</v>
      </c>
      <c r="AE267" s="39">
        <f>+IF(OR(C267="",Q267=""),0,(VLOOKUP(Q267,'EVALUACIÓN DE RIESGO'!$B$5:$G$9,6,FALSE)))</f>
        <v>0</v>
      </c>
      <c r="AF267" s="39">
        <f t="shared" si="22"/>
        <v>0</v>
      </c>
      <c r="AG267" s="39" t="str">
        <f>IF(AF267=0,"",LOOKUP(AF267,'EVALUACIÓN DE RIESGO'!$C$30:$C$34,'EVALUACIÓN DE RIESGO'!$B$30:$B$34))</f>
        <v/>
      </c>
    </row>
    <row r="268" spans="1:33" x14ac:dyDescent="0.25">
      <c r="A268" s="40" t="str">
        <f t="shared" si="25"/>
        <v/>
      </c>
      <c r="C268" s="41"/>
      <c r="D268" s="41"/>
      <c r="E268" s="42"/>
      <c r="F268" s="42"/>
      <c r="G268" s="42"/>
      <c r="H268" s="42"/>
      <c r="I268" s="43" t="str">
        <f>+IF(C268="","",IF(Z268=0,"Faltan Datos",IF(Z268="VALORES NO VÁLIDOS","VALORES NO VÁLIDOS",INDEX('[3]EVALUACIÓN DE RIESGO'!$B$5:$B$9,MATCH('ANÁLISIS DE RIESGO'!Z268,'[3]EVALUACIÓN DE RIESGO'!$G$5:$G$9,0),1))))</f>
        <v/>
      </c>
      <c r="J268" s="42"/>
      <c r="K268" s="42"/>
      <c r="L268" s="45" t="str">
        <f t="shared" si="24"/>
        <v/>
      </c>
      <c r="M268" s="47"/>
      <c r="N268" s="47"/>
      <c r="O268" s="42"/>
      <c r="P268" s="42"/>
      <c r="Q268" s="42"/>
      <c r="R268" s="92" t="str">
        <f t="shared" si="20"/>
        <v/>
      </c>
      <c r="V268" s="39" t="str">
        <f>+IF(OR(C268="",E268=""),"",VLOOKUP(E268,'EVALUACIÓN DE RIESGO'!$C$4:$G$9,5,FALSE))</f>
        <v/>
      </c>
      <c r="W268" s="39" t="str">
        <f>+IF(OR(C268="",F268=""),"",INDEX('EVALUACIÓN DE RIESGO'!$G$5:$G$9,MATCH('ANÁLISIS DE RIESGO'!F268,Calidad,0),1))</f>
        <v/>
      </c>
      <c r="X268" s="39" t="str">
        <f>+IF(OR(C268="",G268=""),"",INDEX('EVALUACIÓN DE RIESGO'!$G$5:$G$9,MATCH('ANÁLISIS DE RIESGO'!G268,MedioAmbiente2,0),1))</f>
        <v/>
      </c>
      <c r="Y268" s="39" t="str">
        <f>+IF(OR(C268="",H268=""),"",INDEX('EVALUACIÓN DE RIESGO'!$G$5:$G$9,MATCH('ANÁLISIS DE RIESGO'!H268,Salud,0),1))</f>
        <v/>
      </c>
      <c r="Z268" s="39">
        <f t="shared" si="23"/>
        <v>0</v>
      </c>
      <c r="AA268" s="39">
        <f>+IF(OR(C268="",K268=""),0,VLOOKUP(K268,'EVALUACIÓN DE RIESGO'!$C$22:$D$26,2,FALSE))</f>
        <v>0</v>
      </c>
      <c r="AB268" s="39">
        <f t="shared" si="21"/>
        <v>0</v>
      </c>
      <c r="AC268" s="39" t="str">
        <f>IF(AB268=0,"",LOOKUP(AB268,'EVALUACIÓN DE RIESGO'!$C$30:$C$34,'EVALUACIÓN DE RIESGO'!$B$30:$B$34))</f>
        <v/>
      </c>
      <c r="AD268" s="39">
        <f>+IF(OR(C268="",O268=""),0,VLOOKUP(O268,'EVALUACIÓN DE RIESGO'!$C$22:$D$26,2,FALSE))</f>
        <v>0</v>
      </c>
      <c r="AE268" s="39">
        <f>+IF(OR(C268="",Q268=""),0,(VLOOKUP(Q268,'EVALUACIÓN DE RIESGO'!$B$5:$G$9,6,FALSE)))</f>
        <v>0</v>
      </c>
      <c r="AF268" s="39">
        <f t="shared" si="22"/>
        <v>0</v>
      </c>
      <c r="AG268" s="39" t="str">
        <f>IF(AF268=0,"",LOOKUP(AF268,'EVALUACIÓN DE RIESGO'!$C$30:$C$34,'EVALUACIÓN DE RIESGO'!$B$30:$B$34))</f>
        <v/>
      </c>
    </row>
    <row r="269" spans="1:33" x14ac:dyDescent="0.25">
      <c r="A269" s="40" t="str">
        <f t="shared" si="25"/>
        <v/>
      </c>
      <c r="C269" s="41"/>
      <c r="D269" s="41"/>
      <c r="E269" s="42"/>
      <c r="F269" s="42"/>
      <c r="G269" s="42"/>
      <c r="H269" s="42"/>
      <c r="I269" s="43" t="str">
        <f>+IF(C269="","",IF(Z269=0,"Faltan Datos",IF(Z269="VALORES NO VÁLIDOS","VALORES NO VÁLIDOS",INDEX('[3]EVALUACIÓN DE RIESGO'!$B$5:$B$9,MATCH('ANÁLISIS DE RIESGO'!Z269,'[3]EVALUACIÓN DE RIESGO'!$G$5:$G$9,0),1))))</f>
        <v/>
      </c>
      <c r="J269" s="42"/>
      <c r="K269" s="42"/>
      <c r="L269" s="45" t="str">
        <f t="shared" si="24"/>
        <v/>
      </c>
      <c r="M269" s="47"/>
      <c r="N269" s="47"/>
      <c r="O269" s="42"/>
      <c r="P269" s="42"/>
      <c r="Q269" s="42"/>
      <c r="R269" s="92" t="str">
        <f t="shared" si="20"/>
        <v/>
      </c>
      <c r="V269" s="39" t="str">
        <f>+IF(OR(C269="",E269=""),"",VLOOKUP(E269,'EVALUACIÓN DE RIESGO'!$C$4:$G$9,5,FALSE))</f>
        <v/>
      </c>
      <c r="W269" s="39" t="str">
        <f>+IF(OR(C269="",F269=""),"",INDEX('EVALUACIÓN DE RIESGO'!$G$5:$G$9,MATCH('ANÁLISIS DE RIESGO'!F269,Calidad,0),1))</f>
        <v/>
      </c>
      <c r="X269" s="39" t="str">
        <f>+IF(OR(C269="",G269=""),"",INDEX('EVALUACIÓN DE RIESGO'!$G$5:$G$9,MATCH('ANÁLISIS DE RIESGO'!G269,MedioAmbiente2,0),1))</f>
        <v/>
      </c>
      <c r="Y269" s="39" t="str">
        <f>+IF(OR(C269="",H269=""),"",INDEX('EVALUACIÓN DE RIESGO'!$G$5:$G$9,MATCH('ANÁLISIS DE RIESGO'!H269,Salud,0),1))</f>
        <v/>
      </c>
      <c r="Z269" s="39">
        <f t="shared" si="23"/>
        <v>0</v>
      </c>
      <c r="AA269" s="39">
        <f>+IF(OR(C269="",K269=""),0,VLOOKUP(K269,'EVALUACIÓN DE RIESGO'!$C$22:$D$26,2,FALSE))</f>
        <v>0</v>
      </c>
      <c r="AB269" s="39">
        <f t="shared" si="21"/>
        <v>0</v>
      </c>
      <c r="AC269" s="39" t="str">
        <f>IF(AB269=0,"",LOOKUP(AB269,'EVALUACIÓN DE RIESGO'!$C$30:$C$34,'EVALUACIÓN DE RIESGO'!$B$30:$B$34))</f>
        <v/>
      </c>
      <c r="AD269" s="39">
        <f>+IF(OR(C269="",O269=""),0,VLOOKUP(O269,'EVALUACIÓN DE RIESGO'!$C$22:$D$26,2,FALSE))</f>
        <v>0</v>
      </c>
      <c r="AE269" s="39">
        <f>+IF(OR(C269="",Q269=""),0,(VLOOKUP(Q269,'EVALUACIÓN DE RIESGO'!$B$5:$G$9,6,FALSE)))</f>
        <v>0</v>
      </c>
      <c r="AF269" s="39">
        <f t="shared" si="22"/>
        <v>0</v>
      </c>
      <c r="AG269" s="39" t="str">
        <f>IF(AF269=0,"",LOOKUP(AF269,'EVALUACIÓN DE RIESGO'!$C$30:$C$34,'EVALUACIÓN DE RIESGO'!$B$30:$B$34))</f>
        <v/>
      </c>
    </row>
    <row r="270" spans="1:33" x14ac:dyDescent="0.25">
      <c r="A270" s="40" t="str">
        <f t="shared" si="25"/>
        <v/>
      </c>
      <c r="C270" s="41"/>
      <c r="D270" s="41"/>
      <c r="E270" s="42"/>
      <c r="F270" s="42"/>
      <c r="G270" s="42"/>
      <c r="H270" s="42"/>
      <c r="I270" s="43" t="str">
        <f>+IF(C270="","",IF(Z270=0,"Faltan Datos",IF(Z270="VALORES NO VÁLIDOS","VALORES NO VÁLIDOS",INDEX('[3]EVALUACIÓN DE RIESGO'!$B$5:$B$9,MATCH('ANÁLISIS DE RIESGO'!Z270,'[3]EVALUACIÓN DE RIESGO'!$G$5:$G$9,0),1))))</f>
        <v/>
      </c>
      <c r="J270" s="42"/>
      <c r="K270" s="42"/>
      <c r="L270" s="45" t="str">
        <f t="shared" si="24"/>
        <v/>
      </c>
      <c r="M270" s="47"/>
      <c r="N270" s="47"/>
      <c r="O270" s="42"/>
      <c r="P270" s="42"/>
      <c r="Q270" s="42"/>
      <c r="R270" s="92" t="str">
        <f t="shared" si="20"/>
        <v/>
      </c>
      <c r="V270" s="39" t="str">
        <f>+IF(OR(C270="",E270=""),"",VLOOKUP(E270,'EVALUACIÓN DE RIESGO'!$C$4:$G$9,5,FALSE))</f>
        <v/>
      </c>
      <c r="W270" s="39" t="str">
        <f>+IF(OR(C270="",F270=""),"",INDEX('EVALUACIÓN DE RIESGO'!$G$5:$G$9,MATCH('ANÁLISIS DE RIESGO'!F270,Calidad,0),1))</f>
        <v/>
      </c>
      <c r="X270" s="39" t="str">
        <f>+IF(OR(C270="",G270=""),"",INDEX('EVALUACIÓN DE RIESGO'!$G$5:$G$9,MATCH('ANÁLISIS DE RIESGO'!G270,MedioAmbiente2,0),1))</f>
        <v/>
      </c>
      <c r="Y270" s="39" t="str">
        <f>+IF(OR(C270="",H270=""),"",INDEX('EVALUACIÓN DE RIESGO'!$G$5:$G$9,MATCH('ANÁLISIS DE RIESGO'!H270,Salud,0),1))</f>
        <v/>
      </c>
      <c r="Z270" s="39">
        <f t="shared" si="23"/>
        <v>0</v>
      </c>
      <c r="AA270" s="39">
        <f>+IF(OR(C270="",K270=""),0,VLOOKUP(K270,'EVALUACIÓN DE RIESGO'!$C$22:$D$26,2,FALSE))</f>
        <v>0</v>
      </c>
      <c r="AB270" s="39">
        <f t="shared" si="21"/>
        <v>0</v>
      </c>
      <c r="AC270" s="39" t="str">
        <f>IF(AB270=0,"",LOOKUP(AB270,'EVALUACIÓN DE RIESGO'!$C$30:$C$34,'EVALUACIÓN DE RIESGO'!$B$30:$B$34))</f>
        <v/>
      </c>
      <c r="AD270" s="39">
        <f>+IF(OR(C270="",O270=""),0,VLOOKUP(O270,'EVALUACIÓN DE RIESGO'!$C$22:$D$26,2,FALSE))</f>
        <v>0</v>
      </c>
      <c r="AE270" s="39">
        <f>+IF(OR(C270="",Q270=""),0,(VLOOKUP(Q270,'EVALUACIÓN DE RIESGO'!$B$5:$G$9,6,FALSE)))</f>
        <v>0</v>
      </c>
      <c r="AF270" s="39">
        <f t="shared" si="22"/>
        <v>0</v>
      </c>
      <c r="AG270" s="39" t="str">
        <f>IF(AF270=0,"",LOOKUP(AF270,'EVALUACIÓN DE RIESGO'!$C$30:$C$34,'EVALUACIÓN DE RIESGO'!$B$30:$B$34))</f>
        <v/>
      </c>
    </row>
    <row r="271" spans="1:33" x14ac:dyDescent="0.25">
      <c r="A271" s="40" t="str">
        <f t="shared" si="25"/>
        <v/>
      </c>
      <c r="C271" s="41"/>
      <c r="D271" s="41"/>
      <c r="E271" s="42"/>
      <c r="F271" s="42"/>
      <c r="G271" s="42"/>
      <c r="H271" s="42"/>
      <c r="I271" s="43" t="str">
        <f>+IF(C271="","",IF(Z271=0,"Faltan Datos",IF(Z271="VALORES NO VÁLIDOS","VALORES NO VÁLIDOS",INDEX('[3]EVALUACIÓN DE RIESGO'!$B$5:$B$9,MATCH('ANÁLISIS DE RIESGO'!Z271,'[3]EVALUACIÓN DE RIESGO'!$G$5:$G$9,0),1))))</f>
        <v/>
      </c>
      <c r="J271" s="42"/>
      <c r="K271" s="42"/>
      <c r="L271" s="45" t="str">
        <f t="shared" si="24"/>
        <v/>
      </c>
      <c r="M271" s="47"/>
      <c r="N271" s="47"/>
      <c r="O271" s="42"/>
      <c r="P271" s="42"/>
      <c r="Q271" s="42"/>
      <c r="R271" s="92" t="str">
        <f t="shared" si="20"/>
        <v/>
      </c>
      <c r="V271" s="39" t="str">
        <f>+IF(OR(C271="",E271=""),"",VLOOKUP(E271,'EVALUACIÓN DE RIESGO'!$C$4:$G$9,5,FALSE))</f>
        <v/>
      </c>
      <c r="W271" s="39" t="str">
        <f>+IF(OR(C271="",F271=""),"",INDEX('EVALUACIÓN DE RIESGO'!$G$5:$G$9,MATCH('ANÁLISIS DE RIESGO'!F271,Calidad,0),1))</f>
        <v/>
      </c>
      <c r="X271" s="39" t="str">
        <f>+IF(OR(C271="",G271=""),"",INDEX('EVALUACIÓN DE RIESGO'!$G$5:$G$9,MATCH('ANÁLISIS DE RIESGO'!G271,MedioAmbiente2,0),1))</f>
        <v/>
      </c>
      <c r="Y271" s="39" t="str">
        <f>+IF(OR(C271="",H271=""),"",INDEX('EVALUACIÓN DE RIESGO'!$G$5:$G$9,MATCH('ANÁLISIS DE RIESGO'!H271,Salud,0),1))</f>
        <v/>
      </c>
      <c r="Z271" s="39">
        <f t="shared" si="23"/>
        <v>0</v>
      </c>
      <c r="AA271" s="39">
        <f>+IF(OR(C271="",K271=""),0,VLOOKUP(K271,'EVALUACIÓN DE RIESGO'!$C$22:$D$26,2,FALSE))</f>
        <v>0</v>
      </c>
      <c r="AB271" s="39">
        <f t="shared" si="21"/>
        <v>0</v>
      </c>
      <c r="AC271" s="39" t="str">
        <f>IF(AB271=0,"",LOOKUP(AB271,'EVALUACIÓN DE RIESGO'!$C$30:$C$34,'EVALUACIÓN DE RIESGO'!$B$30:$B$34))</f>
        <v/>
      </c>
      <c r="AD271" s="39">
        <f>+IF(OR(C271="",O271=""),0,VLOOKUP(O271,'EVALUACIÓN DE RIESGO'!$C$22:$D$26,2,FALSE))</f>
        <v>0</v>
      </c>
      <c r="AE271" s="39">
        <f>+IF(OR(C271="",Q271=""),0,(VLOOKUP(Q271,'EVALUACIÓN DE RIESGO'!$B$5:$G$9,6,FALSE)))</f>
        <v>0</v>
      </c>
      <c r="AF271" s="39">
        <f t="shared" si="22"/>
        <v>0</v>
      </c>
      <c r="AG271" s="39" t="str">
        <f>IF(AF271=0,"",LOOKUP(AF271,'EVALUACIÓN DE RIESGO'!$C$30:$C$34,'EVALUACIÓN DE RIESGO'!$B$30:$B$34))</f>
        <v/>
      </c>
    </row>
    <row r="272" spans="1:33" x14ac:dyDescent="0.25">
      <c r="A272" s="40" t="str">
        <f t="shared" si="25"/>
        <v/>
      </c>
      <c r="C272" s="41"/>
      <c r="D272" s="41"/>
      <c r="E272" s="42"/>
      <c r="F272" s="42"/>
      <c r="G272" s="42"/>
      <c r="H272" s="42"/>
      <c r="I272" s="43" t="str">
        <f>+IF(C272="","",IF(Z272=0,"Faltan Datos",IF(Z272="VALORES NO VÁLIDOS","VALORES NO VÁLIDOS",INDEX('[3]EVALUACIÓN DE RIESGO'!$B$5:$B$9,MATCH('ANÁLISIS DE RIESGO'!Z272,'[3]EVALUACIÓN DE RIESGO'!$G$5:$G$9,0),1))))</f>
        <v/>
      </c>
      <c r="J272" s="42"/>
      <c r="K272" s="42"/>
      <c r="L272" s="45" t="str">
        <f t="shared" si="24"/>
        <v/>
      </c>
      <c r="M272" s="47"/>
      <c r="N272" s="47"/>
      <c r="O272" s="42"/>
      <c r="P272" s="42"/>
      <c r="Q272" s="42"/>
      <c r="R272" s="92" t="str">
        <f t="shared" si="20"/>
        <v/>
      </c>
      <c r="V272" s="39" t="str">
        <f>+IF(OR(C272="",E272=""),"",VLOOKUP(E272,'EVALUACIÓN DE RIESGO'!$C$4:$G$9,5,FALSE))</f>
        <v/>
      </c>
      <c r="W272" s="39" t="str">
        <f>+IF(OR(C272="",F272=""),"",INDEX('EVALUACIÓN DE RIESGO'!$G$5:$G$9,MATCH('ANÁLISIS DE RIESGO'!F272,Calidad,0),1))</f>
        <v/>
      </c>
      <c r="X272" s="39" t="str">
        <f>+IF(OR(C272="",G272=""),"",INDEX('EVALUACIÓN DE RIESGO'!$G$5:$G$9,MATCH('ANÁLISIS DE RIESGO'!G272,MedioAmbiente2,0),1))</f>
        <v/>
      </c>
      <c r="Y272" s="39" t="str">
        <f>+IF(OR(C272="",H272=""),"",INDEX('EVALUACIÓN DE RIESGO'!$G$5:$G$9,MATCH('ANÁLISIS DE RIESGO'!H272,Salud,0),1))</f>
        <v/>
      </c>
      <c r="Z272" s="39">
        <f t="shared" si="23"/>
        <v>0</v>
      </c>
      <c r="AA272" s="39">
        <f>+IF(OR(C272="",K272=""),0,VLOOKUP(K272,'EVALUACIÓN DE RIESGO'!$C$22:$D$26,2,FALSE))</f>
        <v>0</v>
      </c>
      <c r="AB272" s="39">
        <f t="shared" si="21"/>
        <v>0</v>
      </c>
      <c r="AC272" s="39" t="str">
        <f>IF(AB272=0,"",LOOKUP(AB272,'EVALUACIÓN DE RIESGO'!$C$30:$C$34,'EVALUACIÓN DE RIESGO'!$B$30:$B$34))</f>
        <v/>
      </c>
      <c r="AD272" s="39">
        <f>+IF(OR(C272="",O272=""),0,VLOOKUP(O272,'EVALUACIÓN DE RIESGO'!$C$22:$D$26,2,FALSE))</f>
        <v>0</v>
      </c>
      <c r="AE272" s="39">
        <f>+IF(OR(C272="",Q272=""),0,(VLOOKUP(Q272,'EVALUACIÓN DE RIESGO'!$B$5:$G$9,6,FALSE)))</f>
        <v>0</v>
      </c>
      <c r="AF272" s="39">
        <f t="shared" si="22"/>
        <v>0</v>
      </c>
      <c r="AG272" s="39" t="str">
        <f>IF(AF272=0,"",LOOKUP(AF272,'EVALUACIÓN DE RIESGO'!$C$30:$C$34,'EVALUACIÓN DE RIESGO'!$B$30:$B$34))</f>
        <v/>
      </c>
    </row>
    <row r="273" spans="1:33" x14ac:dyDescent="0.25">
      <c r="A273" s="40" t="str">
        <f t="shared" si="25"/>
        <v/>
      </c>
      <c r="C273" s="41"/>
      <c r="D273" s="41"/>
      <c r="E273" s="42"/>
      <c r="F273" s="42"/>
      <c r="G273" s="42"/>
      <c r="H273" s="42"/>
      <c r="I273" s="43" t="str">
        <f>+IF(C273="","",IF(Z273=0,"Faltan Datos",IF(Z273="VALORES NO VÁLIDOS","VALORES NO VÁLIDOS",INDEX('[3]EVALUACIÓN DE RIESGO'!$B$5:$B$9,MATCH('ANÁLISIS DE RIESGO'!Z273,'[3]EVALUACIÓN DE RIESGO'!$G$5:$G$9,0),1))))</f>
        <v/>
      </c>
      <c r="J273" s="42"/>
      <c r="K273" s="42"/>
      <c r="L273" s="45" t="str">
        <f t="shared" si="24"/>
        <v/>
      </c>
      <c r="M273" s="47"/>
      <c r="N273" s="47"/>
      <c r="O273" s="42"/>
      <c r="P273" s="42"/>
      <c r="Q273" s="42"/>
      <c r="R273" s="92" t="str">
        <f t="shared" si="20"/>
        <v/>
      </c>
      <c r="V273" s="39" t="str">
        <f>+IF(OR(C273="",E273=""),"",VLOOKUP(E273,'EVALUACIÓN DE RIESGO'!$C$4:$G$9,5,FALSE))</f>
        <v/>
      </c>
      <c r="W273" s="39" t="str">
        <f>+IF(OR(C273="",F273=""),"",INDEX('EVALUACIÓN DE RIESGO'!$G$5:$G$9,MATCH('ANÁLISIS DE RIESGO'!F273,Calidad,0),1))</f>
        <v/>
      </c>
      <c r="X273" s="39" t="str">
        <f>+IF(OR(C273="",G273=""),"",INDEX('EVALUACIÓN DE RIESGO'!$G$5:$G$9,MATCH('ANÁLISIS DE RIESGO'!G273,MedioAmbiente2,0),1))</f>
        <v/>
      </c>
      <c r="Y273" s="39" t="str">
        <f>+IF(OR(C273="",H273=""),"",INDEX('EVALUACIÓN DE RIESGO'!$G$5:$G$9,MATCH('ANÁLISIS DE RIESGO'!H273,Salud,0),1))</f>
        <v/>
      </c>
      <c r="Z273" s="39">
        <f t="shared" si="23"/>
        <v>0</v>
      </c>
      <c r="AA273" s="39">
        <f>+IF(OR(C273="",K273=""),0,VLOOKUP(K273,'EVALUACIÓN DE RIESGO'!$C$22:$D$26,2,FALSE))</f>
        <v>0</v>
      </c>
      <c r="AB273" s="39">
        <f t="shared" si="21"/>
        <v>0</v>
      </c>
      <c r="AC273" s="39" t="str">
        <f>IF(AB273=0,"",LOOKUP(AB273,'EVALUACIÓN DE RIESGO'!$C$30:$C$34,'EVALUACIÓN DE RIESGO'!$B$30:$B$34))</f>
        <v/>
      </c>
      <c r="AD273" s="39">
        <f>+IF(OR(C273="",O273=""),0,VLOOKUP(O273,'EVALUACIÓN DE RIESGO'!$C$22:$D$26,2,FALSE))</f>
        <v>0</v>
      </c>
      <c r="AE273" s="39">
        <f>+IF(OR(C273="",Q273=""),0,(VLOOKUP(Q273,'EVALUACIÓN DE RIESGO'!$B$5:$G$9,6,FALSE)))</f>
        <v>0</v>
      </c>
      <c r="AF273" s="39">
        <f t="shared" si="22"/>
        <v>0</v>
      </c>
      <c r="AG273" s="39" t="str">
        <f>IF(AF273=0,"",LOOKUP(AF273,'EVALUACIÓN DE RIESGO'!$C$30:$C$34,'EVALUACIÓN DE RIESGO'!$B$30:$B$34))</f>
        <v/>
      </c>
    </row>
    <row r="274" spans="1:33" x14ac:dyDescent="0.25">
      <c r="A274" s="40" t="str">
        <f t="shared" si="25"/>
        <v/>
      </c>
      <c r="C274" s="41"/>
      <c r="D274" s="41"/>
      <c r="E274" s="42"/>
      <c r="F274" s="42"/>
      <c r="G274" s="42"/>
      <c r="H274" s="42"/>
      <c r="I274" s="43" t="str">
        <f>+IF(C274="","",IF(Z274=0,"Faltan Datos",IF(Z274="VALORES NO VÁLIDOS","VALORES NO VÁLIDOS",INDEX('[3]EVALUACIÓN DE RIESGO'!$B$5:$B$9,MATCH('ANÁLISIS DE RIESGO'!Z274,'[3]EVALUACIÓN DE RIESGO'!$G$5:$G$9,0),1))))</f>
        <v/>
      </c>
      <c r="J274" s="42"/>
      <c r="K274" s="42"/>
      <c r="L274" s="45" t="str">
        <f t="shared" si="24"/>
        <v/>
      </c>
      <c r="M274" s="47"/>
      <c r="N274" s="47"/>
      <c r="O274" s="42"/>
      <c r="P274" s="42"/>
      <c r="Q274" s="42"/>
      <c r="R274" s="92" t="str">
        <f t="shared" si="20"/>
        <v/>
      </c>
      <c r="V274" s="39" t="str">
        <f>+IF(OR(C274="",E274=""),"",VLOOKUP(E274,'EVALUACIÓN DE RIESGO'!$C$4:$G$9,5,FALSE))</f>
        <v/>
      </c>
      <c r="W274" s="39" t="str">
        <f>+IF(OR(C274="",F274=""),"",INDEX('EVALUACIÓN DE RIESGO'!$G$5:$G$9,MATCH('ANÁLISIS DE RIESGO'!F274,Calidad,0),1))</f>
        <v/>
      </c>
      <c r="X274" s="39" t="str">
        <f>+IF(OR(C274="",G274=""),"",INDEX('EVALUACIÓN DE RIESGO'!$G$5:$G$9,MATCH('ANÁLISIS DE RIESGO'!G274,MedioAmbiente2,0),1))</f>
        <v/>
      </c>
      <c r="Y274" s="39" t="str">
        <f>+IF(OR(C274="",H274=""),"",INDEX('EVALUACIÓN DE RIESGO'!$G$5:$G$9,MATCH('ANÁLISIS DE RIESGO'!H274,Salud,0),1))</f>
        <v/>
      </c>
      <c r="Z274" s="39">
        <f t="shared" si="23"/>
        <v>0</v>
      </c>
      <c r="AA274" s="39">
        <f>+IF(OR(C274="",K274=""),0,VLOOKUP(K274,'EVALUACIÓN DE RIESGO'!$C$22:$D$26,2,FALSE))</f>
        <v>0</v>
      </c>
      <c r="AB274" s="39">
        <f t="shared" si="21"/>
        <v>0</v>
      </c>
      <c r="AC274" s="39" t="str">
        <f>IF(AB274=0,"",LOOKUP(AB274,'EVALUACIÓN DE RIESGO'!$C$30:$C$34,'EVALUACIÓN DE RIESGO'!$B$30:$B$34))</f>
        <v/>
      </c>
      <c r="AD274" s="39">
        <f>+IF(OR(C274="",O274=""),0,VLOOKUP(O274,'EVALUACIÓN DE RIESGO'!$C$22:$D$26,2,FALSE))</f>
        <v>0</v>
      </c>
      <c r="AE274" s="39">
        <f>+IF(OR(C274="",Q274=""),0,(VLOOKUP(Q274,'EVALUACIÓN DE RIESGO'!$B$5:$G$9,6,FALSE)))</f>
        <v>0</v>
      </c>
      <c r="AF274" s="39">
        <f t="shared" si="22"/>
        <v>0</v>
      </c>
      <c r="AG274" s="39" t="str">
        <f>IF(AF274=0,"",LOOKUP(AF274,'EVALUACIÓN DE RIESGO'!$C$30:$C$34,'EVALUACIÓN DE RIESGO'!$B$30:$B$34))</f>
        <v/>
      </c>
    </row>
    <row r="275" spans="1:33" x14ac:dyDescent="0.25">
      <c r="A275" s="40" t="str">
        <f t="shared" si="25"/>
        <v/>
      </c>
      <c r="C275" s="41"/>
      <c r="D275" s="41"/>
      <c r="E275" s="42"/>
      <c r="F275" s="42"/>
      <c r="G275" s="42"/>
      <c r="H275" s="42"/>
      <c r="I275" s="43" t="str">
        <f>+IF(C275="","",IF(Z275=0,"Faltan Datos",IF(Z275="VALORES NO VÁLIDOS","VALORES NO VÁLIDOS",INDEX('[3]EVALUACIÓN DE RIESGO'!$B$5:$B$9,MATCH('ANÁLISIS DE RIESGO'!Z275,'[3]EVALUACIÓN DE RIESGO'!$G$5:$G$9,0),1))))</f>
        <v/>
      </c>
      <c r="J275" s="42"/>
      <c r="K275" s="42"/>
      <c r="L275" s="45" t="str">
        <f t="shared" si="24"/>
        <v/>
      </c>
      <c r="M275" s="47"/>
      <c r="N275" s="47"/>
      <c r="O275" s="42"/>
      <c r="P275" s="42"/>
      <c r="Q275" s="42"/>
      <c r="R275" s="92" t="str">
        <f t="shared" si="20"/>
        <v/>
      </c>
      <c r="V275" s="39" t="str">
        <f>+IF(OR(C275="",E275=""),"",VLOOKUP(E275,'EVALUACIÓN DE RIESGO'!$C$4:$G$9,5,FALSE))</f>
        <v/>
      </c>
      <c r="W275" s="39" t="str">
        <f>+IF(OR(C275="",F275=""),"",INDEX('EVALUACIÓN DE RIESGO'!$G$5:$G$9,MATCH('ANÁLISIS DE RIESGO'!F275,Calidad,0),1))</f>
        <v/>
      </c>
      <c r="X275" s="39" t="str">
        <f>+IF(OR(C275="",G275=""),"",INDEX('EVALUACIÓN DE RIESGO'!$G$5:$G$9,MATCH('ANÁLISIS DE RIESGO'!G275,MedioAmbiente2,0),1))</f>
        <v/>
      </c>
      <c r="Y275" s="39" t="str">
        <f>+IF(OR(C275="",H275=""),"",INDEX('EVALUACIÓN DE RIESGO'!$G$5:$G$9,MATCH('ANÁLISIS DE RIESGO'!H275,Salud,0),1))</f>
        <v/>
      </c>
      <c r="Z275" s="39">
        <f t="shared" si="23"/>
        <v>0</v>
      </c>
      <c r="AA275" s="39">
        <f>+IF(OR(C275="",K275=""),0,VLOOKUP(K275,'EVALUACIÓN DE RIESGO'!$C$22:$D$26,2,FALSE))</f>
        <v>0</v>
      </c>
      <c r="AB275" s="39">
        <f t="shared" si="21"/>
        <v>0</v>
      </c>
      <c r="AC275" s="39" t="str">
        <f>IF(AB275=0,"",LOOKUP(AB275,'EVALUACIÓN DE RIESGO'!$C$30:$C$34,'EVALUACIÓN DE RIESGO'!$B$30:$B$34))</f>
        <v/>
      </c>
      <c r="AD275" s="39">
        <f>+IF(OR(C275="",O275=""),0,VLOOKUP(O275,'EVALUACIÓN DE RIESGO'!$C$22:$D$26,2,FALSE))</f>
        <v>0</v>
      </c>
      <c r="AE275" s="39">
        <f>+IF(OR(C275="",Q275=""),0,(VLOOKUP(Q275,'EVALUACIÓN DE RIESGO'!$B$5:$G$9,6,FALSE)))</f>
        <v>0</v>
      </c>
      <c r="AF275" s="39">
        <f t="shared" si="22"/>
        <v>0</v>
      </c>
      <c r="AG275" s="39" t="str">
        <f>IF(AF275=0,"",LOOKUP(AF275,'EVALUACIÓN DE RIESGO'!$C$30:$C$34,'EVALUACIÓN DE RIESGO'!$B$30:$B$34))</f>
        <v/>
      </c>
    </row>
    <row r="276" spans="1:33" x14ac:dyDescent="0.25">
      <c r="A276" s="40" t="str">
        <f t="shared" si="25"/>
        <v/>
      </c>
      <c r="C276" s="41"/>
      <c r="D276" s="41"/>
      <c r="E276" s="42"/>
      <c r="F276" s="42"/>
      <c r="G276" s="42"/>
      <c r="H276" s="42"/>
      <c r="I276" s="43" t="str">
        <f>+IF(C276="","",IF(Z276=0,"Faltan Datos",IF(Z276="VALORES NO VÁLIDOS","VALORES NO VÁLIDOS",INDEX('[3]EVALUACIÓN DE RIESGO'!$B$5:$B$9,MATCH('ANÁLISIS DE RIESGO'!Z276,'[3]EVALUACIÓN DE RIESGO'!$G$5:$G$9,0),1))))</f>
        <v/>
      </c>
      <c r="J276" s="42"/>
      <c r="K276" s="42"/>
      <c r="L276" s="45" t="str">
        <f t="shared" si="24"/>
        <v/>
      </c>
      <c r="M276" s="47"/>
      <c r="N276" s="47"/>
      <c r="O276" s="42"/>
      <c r="P276" s="42"/>
      <c r="Q276" s="42"/>
      <c r="R276" s="92" t="str">
        <f t="shared" ref="R276:R339" si="26">IF(C276="","",IF(AG276="","Faltan datos",AF276 &amp; " - " &amp;AG276))</f>
        <v/>
      </c>
      <c r="V276" s="39" t="str">
        <f>+IF(OR(C276="",E276=""),"",VLOOKUP(E276,'EVALUACIÓN DE RIESGO'!$C$4:$G$9,5,FALSE))</f>
        <v/>
      </c>
      <c r="W276" s="39" t="str">
        <f>+IF(OR(C276="",F276=""),"",INDEX('EVALUACIÓN DE RIESGO'!$G$5:$G$9,MATCH('ANÁLISIS DE RIESGO'!F276,Calidad,0),1))</f>
        <v/>
      </c>
      <c r="X276" s="39" t="str">
        <f>+IF(OR(C276="",G276=""),"",INDEX('EVALUACIÓN DE RIESGO'!$G$5:$G$9,MATCH('ANÁLISIS DE RIESGO'!G276,MedioAmbiente2,0),1))</f>
        <v/>
      </c>
      <c r="Y276" s="39" t="str">
        <f>+IF(OR(C276="",H276=""),"",INDEX('EVALUACIÓN DE RIESGO'!$G$5:$G$9,MATCH('ANÁLISIS DE RIESGO'!H276,Salud,0),1))</f>
        <v/>
      </c>
      <c r="Z276" s="39">
        <f t="shared" si="23"/>
        <v>0</v>
      </c>
      <c r="AA276" s="39">
        <f>+IF(OR(C276="",K276=""),0,VLOOKUP(K276,'EVALUACIÓN DE RIESGO'!$C$22:$D$26,2,FALSE))</f>
        <v>0</v>
      </c>
      <c r="AB276" s="39">
        <f t="shared" ref="AB276:AB339" si="27">+Z276*AA276</f>
        <v>0</v>
      </c>
      <c r="AC276" s="39" t="str">
        <f>IF(AB276=0,"",LOOKUP(AB276,'EVALUACIÓN DE RIESGO'!$C$30:$C$34,'EVALUACIÓN DE RIESGO'!$B$30:$B$34))</f>
        <v/>
      </c>
      <c r="AD276" s="39">
        <f>+IF(OR(C276="",O276=""),0,VLOOKUP(O276,'EVALUACIÓN DE RIESGO'!$C$22:$D$26,2,FALSE))</f>
        <v>0</v>
      </c>
      <c r="AE276" s="39">
        <f>+IF(OR(C276="",Q276=""),0,(VLOOKUP(Q276,'EVALUACIÓN DE RIESGO'!$B$5:$G$9,6,FALSE)))</f>
        <v>0</v>
      </c>
      <c r="AF276" s="39">
        <f t="shared" ref="AF276:AF339" si="28">+AD276*AE276</f>
        <v>0</v>
      </c>
      <c r="AG276" s="39" t="str">
        <f>IF(AF276=0,"",LOOKUP(AF276,'EVALUACIÓN DE RIESGO'!$C$30:$C$34,'EVALUACIÓN DE RIESGO'!$B$30:$B$34))</f>
        <v/>
      </c>
    </row>
    <row r="277" spans="1:33" x14ac:dyDescent="0.25">
      <c r="A277" s="40" t="str">
        <f t="shared" si="25"/>
        <v/>
      </c>
      <c r="C277" s="41"/>
      <c r="D277" s="41"/>
      <c r="E277" s="42"/>
      <c r="F277" s="42"/>
      <c r="G277" s="42"/>
      <c r="H277" s="42"/>
      <c r="I277" s="43" t="str">
        <f>+IF(C277="","",IF(Z277=0,"Faltan Datos",IF(Z277="VALORES NO VÁLIDOS","VALORES NO VÁLIDOS",INDEX('[3]EVALUACIÓN DE RIESGO'!$B$5:$B$9,MATCH('ANÁLISIS DE RIESGO'!Z277,'[3]EVALUACIÓN DE RIESGO'!$G$5:$G$9,0),1))))</f>
        <v/>
      </c>
      <c r="J277" s="42"/>
      <c r="K277" s="42"/>
      <c r="L277" s="45" t="str">
        <f t="shared" si="24"/>
        <v/>
      </c>
      <c r="M277" s="47"/>
      <c r="N277" s="47"/>
      <c r="O277" s="42"/>
      <c r="P277" s="42"/>
      <c r="Q277" s="42"/>
      <c r="R277" s="92" t="str">
        <f t="shared" si="26"/>
        <v/>
      </c>
      <c r="V277" s="39" t="str">
        <f>+IF(OR(C277="",E277=""),"",VLOOKUP(E277,'EVALUACIÓN DE RIESGO'!$C$4:$G$9,5,FALSE))</f>
        <v/>
      </c>
      <c r="W277" s="39" t="str">
        <f>+IF(OR(C277="",F277=""),"",INDEX('EVALUACIÓN DE RIESGO'!$G$5:$G$9,MATCH('ANÁLISIS DE RIESGO'!F277,Calidad,0),1))</f>
        <v/>
      </c>
      <c r="X277" s="39" t="str">
        <f>+IF(OR(C277="",G277=""),"",INDEX('EVALUACIÓN DE RIESGO'!$G$5:$G$9,MATCH('ANÁLISIS DE RIESGO'!G277,MedioAmbiente2,0),1))</f>
        <v/>
      </c>
      <c r="Y277" s="39" t="str">
        <f>+IF(OR(C277="",H277=""),"",INDEX('EVALUACIÓN DE RIESGO'!$G$5:$G$9,MATCH('ANÁLISIS DE RIESGO'!H277,Salud,0),1))</f>
        <v/>
      </c>
      <c r="Z277" s="39">
        <f t="shared" ref="Z277:Z340" si="29">IF(ISERROR(MAX(V277:Y277)),"VALORES NO VÁLIDOS",IF(OR(V277="",W277="",X277="",Y277=""),0,MAX(V277:Y277)))</f>
        <v>0</v>
      </c>
      <c r="AA277" s="39">
        <f>+IF(OR(C277="",K277=""),0,VLOOKUP(K277,'EVALUACIÓN DE RIESGO'!$C$22:$D$26,2,FALSE))</f>
        <v>0</v>
      </c>
      <c r="AB277" s="39">
        <f t="shared" si="27"/>
        <v>0</v>
      </c>
      <c r="AC277" s="39" t="str">
        <f>IF(AB277=0,"",LOOKUP(AB277,'EVALUACIÓN DE RIESGO'!$C$30:$C$34,'EVALUACIÓN DE RIESGO'!$B$30:$B$34))</f>
        <v/>
      </c>
      <c r="AD277" s="39">
        <f>+IF(OR(C277="",O277=""),0,VLOOKUP(O277,'EVALUACIÓN DE RIESGO'!$C$22:$D$26,2,FALSE))</f>
        <v>0</v>
      </c>
      <c r="AE277" s="39">
        <f>+IF(OR(C277="",Q277=""),0,(VLOOKUP(Q277,'EVALUACIÓN DE RIESGO'!$B$5:$G$9,6,FALSE)))</f>
        <v>0</v>
      </c>
      <c r="AF277" s="39">
        <f t="shared" si="28"/>
        <v>0</v>
      </c>
      <c r="AG277" s="39" t="str">
        <f>IF(AF277=0,"",LOOKUP(AF277,'EVALUACIÓN DE RIESGO'!$C$30:$C$34,'EVALUACIÓN DE RIESGO'!$B$30:$B$34))</f>
        <v/>
      </c>
    </row>
    <row r="278" spans="1:33" x14ac:dyDescent="0.25">
      <c r="A278" s="40" t="str">
        <f t="shared" si="25"/>
        <v/>
      </c>
      <c r="C278" s="41"/>
      <c r="D278" s="41"/>
      <c r="E278" s="42"/>
      <c r="F278" s="42"/>
      <c r="G278" s="42"/>
      <c r="H278" s="42"/>
      <c r="I278" s="43" t="str">
        <f>+IF(C278="","",IF(Z278=0,"Faltan Datos",IF(Z278="VALORES NO VÁLIDOS","VALORES NO VÁLIDOS",INDEX('[3]EVALUACIÓN DE RIESGO'!$B$5:$B$9,MATCH('ANÁLISIS DE RIESGO'!Z278,'[3]EVALUACIÓN DE RIESGO'!$G$5:$G$9,0),1))))</f>
        <v/>
      </c>
      <c r="J278" s="42"/>
      <c r="K278" s="42"/>
      <c r="L278" s="45" t="str">
        <f t="shared" si="24"/>
        <v/>
      </c>
      <c r="M278" s="47"/>
      <c r="N278" s="47"/>
      <c r="O278" s="42"/>
      <c r="P278" s="42"/>
      <c r="Q278" s="42"/>
      <c r="R278" s="92" t="str">
        <f t="shared" si="26"/>
        <v/>
      </c>
      <c r="V278" s="39" t="str">
        <f>+IF(OR(C278="",E278=""),"",VLOOKUP(E278,'EVALUACIÓN DE RIESGO'!$C$4:$G$9,5,FALSE))</f>
        <v/>
      </c>
      <c r="W278" s="39" t="str">
        <f>+IF(OR(C278="",F278=""),"",INDEX('EVALUACIÓN DE RIESGO'!$G$5:$G$9,MATCH('ANÁLISIS DE RIESGO'!F278,Calidad,0),1))</f>
        <v/>
      </c>
      <c r="X278" s="39" t="str">
        <f>+IF(OR(C278="",G278=""),"",INDEX('EVALUACIÓN DE RIESGO'!$G$5:$G$9,MATCH('ANÁLISIS DE RIESGO'!G278,MedioAmbiente2,0),1))</f>
        <v/>
      </c>
      <c r="Y278" s="39" t="str">
        <f>+IF(OR(C278="",H278=""),"",INDEX('EVALUACIÓN DE RIESGO'!$G$5:$G$9,MATCH('ANÁLISIS DE RIESGO'!H278,Salud,0),1))</f>
        <v/>
      </c>
      <c r="Z278" s="39">
        <f t="shared" si="29"/>
        <v>0</v>
      </c>
      <c r="AA278" s="39">
        <f>+IF(OR(C278="",K278=""),0,VLOOKUP(K278,'EVALUACIÓN DE RIESGO'!$C$22:$D$26,2,FALSE))</f>
        <v>0</v>
      </c>
      <c r="AB278" s="39">
        <f t="shared" si="27"/>
        <v>0</v>
      </c>
      <c r="AC278" s="39" t="str">
        <f>IF(AB278=0,"",LOOKUP(AB278,'EVALUACIÓN DE RIESGO'!$C$30:$C$34,'EVALUACIÓN DE RIESGO'!$B$30:$B$34))</f>
        <v/>
      </c>
      <c r="AD278" s="39">
        <f>+IF(OR(C278="",O278=""),0,VLOOKUP(O278,'EVALUACIÓN DE RIESGO'!$C$22:$D$26,2,FALSE))</f>
        <v>0</v>
      </c>
      <c r="AE278" s="39">
        <f>+IF(OR(C278="",Q278=""),0,(VLOOKUP(Q278,'EVALUACIÓN DE RIESGO'!$B$5:$G$9,6,FALSE)))</f>
        <v>0</v>
      </c>
      <c r="AF278" s="39">
        <f t="shared" si="28"/>
        <v>0</v>
      </c>
      <c r="AG278" s="39" t="str">
        <f>IF(AF278=0,"",LOOKUP(AF278,'EVALUACIÓN DE RIESGO'!$C$30:$C$34,'EVALUACIÓN DE RIESGO'!$B$30:$B$34))</f>
        <v/>
      </c>
    </row>
    <row r="279" spans="1:33" x14ac:dyDescent="0.25">
      <c r="A279" s="40" t="str">
        <f t="shared" si="25"/>
        <v/>
      </c>
      <c r="C279" s="41"/>
      <c r="D279" s="41"/>
      <c r="E279" s="42"/>
      <c r="F279" s="42"/>
      <c r="G279" s="42"/>
      <c r="H279" s="42"/>
      <c r="I279" s="43" t="str">
        <f>+IF(C279="","",IF(Z279=0,"Faltan Datos",IF(Z279="VALORES NO VÁLIDOS","VALORES NO VÁLIDOS",INDEX('[3]EVALUACIÓN DE RIESGO'!$B$5:$B$9,MATCH('ANÁLISIS DE RIESGO'!Z279,'[3]EVALUACIÓN DE RIESGO'!$G$5:$G$9,0),1))))</f>
        <v/>
      </c>
      <c r="J279" s="42"/>
      <c r="K279" s="42"/>
      <c r="L279" s="45" t="str">
        <f t="shared" si="24"/>
        <v/>
      </c>
      <c r="M279" s="47"/>
      <c r="N279" s="47"/>
      <c r="O279" s="42"/>
      <c r="P279" s="42"/>
      <c r="Q279" s="42"/>
      <c r="R279" s="92" t="str">
        <f t="shared" si="26"/>
        <v/>
      </c>
      <c r="V279" s="39" t="str">
        <f>+IF(OR(C279="",E279=""),"",VLOOKUP(E279,'EVALUACIÓN DE RIESGO'!$C$4:$G$9,5,FALSE))</f>
        <v/>
      </c>
      <c r="W279" s="39" t="str">
        <f>+IF(OR(C279="",F279=""),"",INDEX('EVALUACIÓN DE RIESGO'!$G$5:$G$9,MATCH('ANÁLISIS DE RIESGO'!F279,Calidad,0),1))</f>
        <v/>
      </c>
      <c r="X279" s="39" t="str">
        <f>+IF(OR(C279="",G279=""),"",INDEX('EVALUACIÓN DE RIESGO'!$G$5:$G$9,MATCH('ANÁLISIS DE RIESGO'!G279,MedioAmbiente2,0),1))</f>
        <v/>
      </c>
      <c r="Y279" s="39" t="str">
        <f>+IF(OR(C279="",H279=""),"",INDEX('EVALUACIÓN DE RIESGO'!$G$5:$G$9,MATCH('ANÁLISIS DE RIESGO'!H279,Salud,0),1))</f>
        <v/>
      </c>
      <c r="Z279" s="39">
        <f t="shared" si="29"/>
        <v>0</v>
      </c>
      <c r="AA279" s="39">
        <f>+IF(OR(C279="",K279=""),0,VLOOKUP(K279,'EVALUACIÓN DE RIESGO'!$C$22:$D$26,2,FALSE))</f>
        <v>0</v>
      </c>
      <c r="AB279" s="39">
        <f t="shared" si="27"/>
        <v>0</v>
      </c>
      <c r="AC279" s="39" t="str">
        <f>IF(AB279=0,"",LOOKUP(AB279,'EVALUACIÓN DE RIESGO'!$C$30:$C$34,'EVALUACIÓN DE RIESGO'!$B$30:$B$34))</f>
        <v/>
      </c>
      <c r="AD279" s="39">
        <f>+IF(OR(C279="",O279=""),0,VLOOKUP(O279,'EVALUACIÓN DE RIESGO'!$C$22:$D$26,2,FALSE))</f>
        <v>0</v>
      </c>
      <c r="AE279" s="39">
        <f>+IF(OR(C279="",Q279=""),0,(VLOOKUP(Q279,'EVALUACIÓN DE RIESGO'!$B$5:$G$9,6,FALSE)))</f>
        <v>0</v>
      </c>
      <c r="AF279" s="39">
        <f t="shared" si="28"/>
        <v>0</v>
      </c>
      <c r="AG279" s="39" t="str">
        <f>IF(AF279=0,"",LOOKUP(AF279,'EVALUACIÓN DE RIESGO'!$C$30:$C$34,'EVALUACIÓN DE RIESGO'!$B$30:$B$34))</f>
        <v/>
      </c>
    </row>
    <row r="280" spans="1:33" x14ac:dyDescent="0.25">
      <c r="A280" s="40" t="str">
        <f t="shared" si="25"/>
        <v/>
      </c>
      <c r="C280" s="41"/>
      <c r="D280" s="41"/>
      <c r="E280" s="42"/>
      <c r="F280" s="42"/>
      <c r="G280" s="42"/>
      <c r="H280" s="42"/>
      <c r="I280" s="43" t="str">
        <f>+IF(C280="","",IF(Z280=0,"Faltan Datos",IF(Z280="VALORES NO VÁLIDOS","VALORES NO VÁLIDOS",INDEX('[3]EVALUACIÓN DE RIESGO'!$B$5:$B$9,MATCH('ANÁLISIS DE RIESGO'!Z280,'[3]EVALUACIÓN DE RIESGO'!$G$5:$G$9,0),1))))</f>
        <v/>
      </c>
      <c r="J280" s="42"/>
      <c r="K280" s="42"/>
      <c r="L280" s="45" t="str">
        <f t="shared" si="24"/>
        <v/>
      </c>
      <c r="M280" s="47"/>
      <c r="N280" s="47"/>
      <c r="O280" s="42"/>
      <c r="P280" s="42"/>
      <c r="Q280" s="42"/>
      <c r="R280" s="92" t="str">
        <f t="shared" si="26"/>
        <v/>
      </c>
      <c r="V280" s="39" t="str">
        <f>+IF(OR(C280="",E280=""),"",VLOOKUP(E280,'EVALUACIÓN DE RIESGO'!$C$4:$G$9,5,FALSE))</f>
        <v/>
      </c>
      <c r="W280" s="39" t="str">
        <f>+IF(OR(C280="",F280=""),"",INDEX('EVALUACIÓN DE RIESGO'!$G$5:$G$9,MATCH('ANÁLISIS DE RIESGO'!F280,Calidad,0),1))</f>
        <v/>
      </c>
      <c r="X280" s="39" t="str">
        <f>+IF(OR(C280="",G280=""),"",INDEX('EVALUACIÓN DE RIESGO'!$G$5:$G$9,MATCH('ANÁLISIS DE RIESGO'!G280,MedioAmbiente2,0),1))</f>
        <v/>
      </c>
      <c r="Y280" s="39" t="str">
        <f>+IF(OR(C280="",H280=""),"",INDEX('EVALUACIÓN DE RIESGO'!$G$5:$G$9,MATCH('ANÁLISIS DE RIESGO'!H280,Salud,0),1))</f>
        <v/>
      </c>
      <c r="Z280" s="39">
        <f t="shared" si="29"/>
        <v>0</v>
      </c>
      <c r="AA280" s="39">
        <f>+IF(OR(C280="",K280=""),0,VLOOKUP(K280,'EVALUACIÓN DE RIESGO'!$C$22:$D$26,2,FALSE))</f>
        <v>0</v>
      </c>
      <c r="AB280" s="39">
        <f t="shared" si="27"/>
        <v>0</v>
      </c>
      <c r="AC280" s="39" t="str">
        <f>IF(AB280=0,"",LOOKUP(AB280,'EVALUACIÓN DE RIESGO'!$C$30:$C$34,'EVALUACIÓN DE RIESGO'!$B$30:$B$34))</f>
        <v/>
      </c>
      <c r="AD280" s="39">
        <f>+IF(OR(C280="",O280=""),0,VLOOKUP(O280,'EVALUACIÓN DE RIESGO'!$C$22:$D$26,2,FALSE))</f>
        <v>0</v>
      </c>
      <c r="AE280" s="39">
        <f>+IF(OR(C280="",Q280=""),0,(VLOOKUP(Q280,'EVALUACIÓN DE RIESGO'!$B$5:$G$9,6,FALSE)))</f>
        <v>0</v>
      </c>
      <c r="AF280" s="39">
        <f t="shared" si="28"/>
        <v>0</v>
      </c>
      <c r="AG280" s="39" t="str">
        <f>IF(AF280=0,"",LOOKUP(AF280,'EVALUACIÓN DE RIESGO'!$C$30:$C$34,'EVALUACIÓN DE RIESGO'!$B$30:$B$34))</f>
        <v/>
      </c>
    </row>
    <row r="281" spans="1:33" x14ac:dyDescent="0.25">
      <c r="A281" s="40" t="str">
        <f t="shared" si="25"/>
        <v/>
      </c>
      <c r="C281" s="41"/>
      <c r="D281" s="41"/>
      <c r="E281" s="42"/>
      <c r="F281" s="42"/>
      <c r="G281" s="42"/>
      <c r="H281" s="42"/>
      <c r="I281" s="43" t="str">
        <f>+IF(C281="","",IF(Z281=0,"Faltan Datos",IF(Z281="VALORES NO VÁLIDOS","VALORES NO VÁLIDOS",INDEX('[3]EVALUACIÓN DE RIESGO'!$B$5:$B$9,MATCH('ANÁLISIS DE RIESGO'!Z281,'[3]EVALUACIÓN DE RIESGO'!$G$5:$G$9,0),1))))</f>
        <v/>
      </c>
      <c r="J281" s="42"/>
      <c r="K281" s="42"/>
      <c r="L281" s="45" t="str">
        <f t="shared" si="24"/>
        <v/>
      </c>
      <c r="M281" s="47"/>
      <c r="N281" s="47"/>
      <c r="O281" s="42"/>
      <c r="P281" s="42"/>
      <c r="Q281" s="42"/>
      <c r="R281" s="92" t="str">
        <f t="shared" si="26"/>
        <v/>
      </c>
      <c r="V281" s="39" t="str">
        <f>+IF(OR(C281="",E281=""),"",VLOOKUP(E281,'EVALUACIÓN DE RIESGO'!$C$4:$G$9,5,FALSE))</f>
        <v/>
      </c>
      <c r="W281" s="39" t="str">
        <f>+IF(OR(C281="",F281=""),"",INDEX('EVALUACIÓN DE RIESGO'!$G$5:$G$9,MATCH('ANÁLISIS DE RIESGO'!F281,Calidad,0),1))</f>
        <v/>
      </c>
      <c r="X281" s="39" t="str">
        <f>+IF(OR(C281="",G281=""),"",INDEX('EVALUACIÓN DE RIESGO'!$G$5:$G$9,MATCH('ANÁLISIS DE RIESGO'!G281,MedioAmbiente2,0),1))</f>
        <v/>
      </c>
      <c r="Y281" s="39" t="str">
        <f>+IF(OR(C281="",H281=""),"",INDEX('EVALUACIÓN DE RIESGO'!$G$5:$G$9,MATCH('ANÁLISIS DE RIESGO'!H281,Salud,0),1))</f>
        <v/>
      </c>
      <c r="Z281" s="39">
        <f t="shared" si="29"/>
        <v>0</v>
      </c>
      <c r="AA281" s="39">
        <f>+IF(OR(C281="",K281=""),0,VLOOKUP(K281,'EVALUACIÓN DE RIESGO'!$C$22:$D$26,2,FALSE))</f>
        <v>0</v>
      </c>
      <c r="AB281" s="39">
        <f t="shared" si="27"/>
        <v>0</v>
      </c>
      <c r="AC281" s="39" t="str">
        <f>IF(AB281=0,"",LOOKUP(AB281,'EVALUACIÓN DE RIESGO'!$C$30:$C$34,'EVALUACIÓN DE RIESGO'!$B$30:$B$34))</f>
        <v/>
      </c>
      <c r="AD281" s="39">
        <f>+IF(OR(C281="",O281=""),0,VLOOKUP(O281,'EVALUACIÓN DE RIESGO'!$C$22:$D$26,2,FALSE))</f>
        <v>0</v>
      </c>
      <c r="AE281" s="39">
        <f>+IF(OR(C281="",Q281=""),0,(VLOOKUP(Q281,'EVALUACIÓN DE RIESGO'!$B$5:$G$9,6,FALSE)))</f>
        <v>0</v>
      </c>
      <c r="AF281" s="39">
        <f t="shared" si="28"/>
        <v>0</v>
      </c>
      <c r="AG281" s="39" t="str">
        <f>IF(AF281=0,"",LOOKUP(AF281,'EVALUACIÓN DE RIESGO'!$C$30:$C$34,'EVALUACIÓN DE RIESGO'!$B$30:$B$34))</f>
        <v/>
      </c>
    </row>
    <row r="282" spans="1:33" x14ac:dyDescent="0.25">
      <c r="A282" s="40" t="str">
        <f t="shared" si="25"/>
        <v/>
      </c>
      <c r="C282" s="41"/>
      <c r="D282" s="41"/>
      <c r="E282" s="42"/>
      <c r="F282" s="42"/>
      <c r="G282" s="42"/>
      <c r="H282" s="42"/>
      <c r="I282" s="43" t="str">
        <f>+IF(C282="","",IF(Z282=0,"Faltan Datos",IF(Z282="VALORES NO VÁLIDOS","VALORES NO VÁLIDOS",INDEX('[3]EVALUACIÓN DE RIESGO'!$B$5:$B$9,MATCH('ANÁLISIS DE RIESGO'!Z282,'[3]EVALUACIÓN DE RIESGO'!$G$5:$G$9,0),1))))</f>
        <v/>
      </c>
      <c r="J282" s="42"/>
      <c r="K282" s="42"/>
      <c r="L282" s="45" t="str">
        <f t="shared" si="24"/>
        <v/>
      </c>
      <c r="M282" s="47"/>
      <c r="N282" s="47"/>
      <c r="O282" s="42"/>
      <c r="P282" s="42"/>
      <c r="Q282" s="42"/>
      <c r="R282" s="92" t="str">
        <f t="shared" si="26"/>
        <v/>
      </c>
      <c r="V282" s="39" t="str">
        <f>+IF(OR(C282="",E282=""),"",VLOOKUP(E282,'EVALUACIÓN DE RIESGO'!$C$4:$G$9,5,FALSE))</f>
        <v/>
      </c>
      <c r="W282" s="39" t="str">
        <f>+IF(OR(C282="",F282=""),"",INDEX('EVALUACIÓN DE RIESGO'!$G$5:$G$9,MATCH('ANÁLISIS DE RIESGO'!F282,Calidad,0),1))</f>
        <v/>
      </c>
      <c r="X282" s="39" t="str">
        <f>+IF(OR(C282="",G282=""),"",INDEX('EVALUACIÓN DE RIESGO'!$G$5:$G$9,MATCH('ANÁLISIS DE RIESGO'!G282,MedioAmbiente2,0),1))</f>
        <v/>
      </c>
      <c r="Y282" s="39" t="str">
        <f>+IF(OR(C282="",H282=""),"",INDEX('EVALUACIÓN DE RIESGO'!$G$5:$G$9,MATCH('ANÁLISIS DE RIESGO'!H282,Salud,0),1))</f>
        <v/>
      </c>
      <c r="Z282" s="39">
        <f t="shared" si="29"/>
        <v>0</v>
      </c>
      <c r="AA282" s="39">
        <f>+IF(OR(C282="",K282=""),0,VLOOKUP(K282,'EVALUACIÓN DE RIESGO'!$C$22:$D$26,2,FALSE))</f>
        <v>0</v>
      </c>
      <c r="AB282" s="39">
        <f t="shared" si="27"/>
        <v>0</v>
      </c>
      <c r="AC282" s="39" t="str">
        <f>IF(AB282=0,"",LOOKUP(AB282,'EVALUACIÓN DE RIESGO'!$C$30:$C$34,'EVALUACIÓN DE RIESGO'!$B$30:$B$34))</f>
        <v/>
      </c>
      <c r="AD282" s="39">
        <f>+IF(OR(C282="",O282=""),0,VLOOKUP(O282,'EVALUACIÓN DE RIESGO'!$C$22:$D$26,2,FALSE))</f>
        <v>0</v>
      </c>
      <c r="AE282" s="39">
        <f>+IF(OR(C282="",Q282=""),0,(VLOOKUP(Q282,'EVALUACIÓN DE RIESGO'!$B$5:$G$9,6,FALSE)))</f>
        <v>0</v>
      </c>
      <c r="AF282" s="39">
        <f t="shared" si="28"/>
        <v>0</v>
      </c>
      <c r="AG282" s="39" t="str">
        <f>IF(AF282=0,"",LOOKUP(AF282,'EVALUACIÓN DE RIESGO'!$C$30:$C$34,'EVALUACIÓN DE RIESGO'!$B$30:$B$34))</f>
        <v/>
      </c>
    </row>
    <row r="283" spans="1:33" x14ac:dyDescent="0.25">
      <c r="A283" s="40" t="str">
        <f t="shared" si="25"/>
        <v/>
      </c>
      <c r="C283" s="41"/>
      <c r="D283" s="41"/>
      <c r="E283" s="42"/>
      <c r="F283" s="42"/>
      <c r="G283" s="42"/>
      <c r="H283" s="42"/>
      <c r="I283" s="43" t="str">
        <f>+IF(C283="","",IF(Z283=0,"Faltan Datos",IF(Z283="VALORES NO VÁLIDOS","VALORES NO VÁLIDOS",INDEX('[3]EVALUACIÓN DE RIESGO'!$B$5:$B$9,MATCH('ANÁLISIS DE RIESGO'!Z283,'[3]EVALUACIÓN DE RIESGO'!$G$5:$G$9,0),1))))</f>
        <v/>
      </c>
      <c r="J283" s="42"/>
      <c r="K283" s="42"/>
      <c r="L283" s="45" t="str">
        <f t="shared" si="24"/>
        <v/>
      </c>
      <c r="M283" s="47"/>
      <c r="N283" s="47"/>
      <c r="O283" s="42"/>
      <c r="P283" s="42"/>
      <c r="Q283" s="42"/>
      <c r="R283" s="92" t="str">
        <f t="shared" si="26"/>
        <v/>
      </c>
      <c r="V283" s="39" t="str">
        <f>+IF(OR(C283="",E283=""),"",VLOOKUP(E283,'EVALUACIÓN DE RIESGO'!$C$4:$G$9,5,FALSE))</f>
        <v/>
      </c>
      <c r="W283" s="39" t="str">
        <f>+IF(OR(C283="",F283=""),"",INDEX('EVALUACIÓN DE RIESGO'!$G$5:$G$9,MATCH('ANÁLISIS DE RIESGO'!F283,Calidad,0),1))</f>
        <v/>
      </c>
      <c r="X283" s="39" t="str">
        <f>+IF(OR(C283="",G283=""),"",INDEX('EVALUACIÓN DE RIESGO'!$G$5:$G$9,MATCH('ANÁLISIS DE RIESGO'!G283,MedioAmbiente2,0),1))</f>
        <v/>
      </c>
      <c r="Y283" s="39" t="str">
        <f>+IF(OR(C283="",H283=""),"",INDEX('EVALUACIÓN DE RIESGO'!$G$5:$G$9,MATCH('ANÁLISIS DE RIESGO'!H283,Salud,0),1))</f>
        <v/>
      </c>
      <c r="Z283" s="39">
        <f t="shared" si="29"/>
        <v>0</v>
      </c>
      <c r="AA283" s="39">
        <f>+IF(OR(C283="",K283=""),0,VLOOKUP(K283,'EVALUACIÓN DE RIESGO'!$C$22:$D$26,2,FALSE))</f>
        <v>0</v>
      </c>
      <c r="AB283" s="39">
        <f t="shared" si="27"/>
        <v>0</v>
      </c>
      <c r="AC283" s="39" t="str">
        <f>IF(AB283=0,"",LOOKUP(AB283,'EVALUACIÓN DE RIESGO'!$C$30:$C$34,'EVALUACIÓN DE RIESGO'!$B$30:$B$34))</f>
        <v/>
      </c>
      <c r="AD283" s="39">
        <f>+IF(OR(C283="",O283=""),0,VLOOKUP(O283,'EVALUACIÓN DE RIESGO'!$C$22:$D$26,2,FALSE))</f>
        <v>0</v>
      </c>
      <c r="AE283" s="39">
        <f>+IF(OR(C283="",Q283=""),0,(VLOOKUP(Q283,'EVALUACIÓN DE RIESGO'!$B$5:$G$9,6,FALSE)))</f>
        <v>0</v>
      </c>
      <c r="AF283" s="39">
        <f t="shared" si="28"/>
        <v>0</v>
      </c>
      <c r="AG283" s="39" t="str">
        <f>IF(AF283=0,"",LOOKUP(AF283,'EVALUACIÓN DE RIESGO'!$C$30:$C$34,'EVALUACIÓN DE RIESGO'!$B$30:$B$34))</f>
        <v/>
      </c>
    </row>
    <row r="284" spans="1:33" x14ac:dyDescent="0.25">
      <c r="A284" s="40" t="str">
        <f t="shared" si="25"/>
        <v/>
      </c>
      <c r="C284" s="41"/>
      <c r="D284" s="41"/>
      <c r="E284" s="42"/>
      <c r="F284" s="42"/>
      <c r="G284" s="42"/>
      <c r="H284" s="42"/>
      <c r="I284" s="43" t="str">
        <f>+IF(C284="","",IF(Z284=0,"Faltan Datos",IF(Z284="VALORES NO VÁLIDOS","VALORES NO VÁLIDOS",INDEX('[3]EVALUACIÓN DE RIESGO'!$B$5:$B$9,MATCH('ANÁLISIS DE RIESGO'!Z284,'[3]EVALUACIÓN DE RIESGO'!$G$5:$G$9,0),1))))</f>
        <v/>
      </c>
      <c r="J284" s="42"/>
      <c r="K284" s="42"/>
      <c r="L284" s="45" t="str">
        <f t="shared" si="24"/>
        <v/>
      </c>
      <c r="M284" s="47"/>
      <c r="N284" s="47"/>
      <c r="O284" s="42"/>
      <c r="P284" s="42"/>
      <c r="Q284" s="42"/>
      <c r="R284" s="92" t="str">
        <f t="shared" si="26"/>
        <v/>
      </c>
      <c r="V284" s="39" t="str">
        <f>+IF(OR(C284="",E284=""),"",VLOOKUP(E284,'EVALUACIÓN DE RIESGO'!$C$4:$G$9,5,FALSE))</f>
        <v/>
      </c>
      <c r="W284" s="39" t="str">
        <f>+IF(OR(C284="",F284=""),"",INDEX('EVALUACIÓN DE RIESGO'!$G$5:$G$9,MATCH('ANÁLISIS DE RIESGO'!F284,Calidad,0),1))</f>
        <v/>
      </c>
      <c r="X284" s="39" t="str">
        <f>+IF(OR(C284="",G284=""),"",INDEX('EVALUACIÓN DE RIESGO'!$G$5:$G$9,MATCH('ANÁLISIS DE RIESGO'!G284,MedioAmbiente2,0),1))</f>
        <v/>
      </c>
      <c r="Y284" s="39" t="str">
        <f>+IF(OR(C284="",H284=""),"",INDEX('EVALUACIÓN DE RIESGO'!$G$5:$G$9,MATCH('ANÁLISIS DE RIESGO'!H284,Salud,0),1))</f>
        <v/>
      </c>
      <c r="Z284" s="39">
        <f t="shared" si="29"/>
        <v>0</v>
      </c>
      <c r="AA284" s="39">
        <f>+IF(OR(C284="",K284=""),0,VLOOKUP(K284,'EVALUACIÓN DE RIESGO'!$C$22:$D$26,2,FALSE))</f>
        <v>0</v>
      </c>
      <c r="AB284" s="39">
        <f t="shared" si="27"/>
        <v>0</v>
      </c>
      <c r="AC284" s="39" t="str">
        <f>IF(AB284=0,"",LOOKUP(AB284,'EVALUACIÓN DE RIESGO'!$C$30:$C$34,'EVALUACIÓN DE RIESGO'!$B$30:$B$34))</f>
        <v/>
      </c>
      <c r="AD284" s="39">
        <f>+IF(OR(C284="",O284=""),0,VLOOKUP(O284,'EVALUACIÓN DE RIESGO'!$C$22:$D$26,2,FALSE))</f>
        <v>0</v>
      </c>
      <c r="AE284" s="39">
        <f>+IF(OR(C284="",Q284=""),0,(VLOOKUP(Q284,'EVALUACIÓN DE RIESGO'!$B$5:$G$9,6,FALSE)))</f>
        <v>0</v>
      </c>
      <c r="AF284" s="39">
        <f t="shared" si="28"/>
        <v>0</v>
      </c>
      <c r="AG284" s="39" t="str">
        <f>IF(AF284=0,"",LOOKUP(AF284,'EVALUACIÓN DE RIESGO'!$C$30:$C$34,'EVALUACIÓN DE RIESGO'!$B$30:$B$34))</f>
        <v/>
      </c>
    </row>
    <row r="285" spans="1:33" x14ac:dyDescent="0.25">
      <c r="A285" s="40" t="str">
        <f t="shared" si="25"/>
        <v/>
      </c>
      <c r="C285" s="41"/>
      <c r="D285" s="41"/>
      <c r="E285" s="42"/>
      <c r="F285" s="42"/>
      <c r="G285" s="42"/>
      <c r="H285" s="42"/>
      <c r="I285" s="43" t="str">
        <f>+IF(C285="","",IF(Z285=0,"Faltan Datos",IF(Z285="VALORES NO VÁLIDOS","VALORES NO VÁLIDOS",INDEX('[3]EVALUACIÓN DE RIESGO'!$B$5:$B$9,MATCH('ANÁLISIS DE RIESGO'!Z285,'[3]EVALUACIÓN DE RIESGO'!$G$5:$G$9,0),1))))</f>
        <v/>
      </c>
      <c r="J285" s="42"/>
      <c r="K285" s="42"/>
      <c r="L285" s="45" t="str">
        <f t="shared" si="24"/>
        <v/>
      </c>
      <c r="M285" s="47"/>
      <c r="N285" s="47"/>
      <c r="O285" s="42"/>
      <c r="P285" s="42"/>
      <c r="Q285" s="42"/>
      <c r="R285" s="92" t="str">
        <f t="shared" si="26"/>
        <v/>
      </c>
      <c r="V285" s="39" t="str">
        <f>+IF(OR(C285="",E285=""),"",VLOOKUP(E285,'EVALUACIÓN DE RIESGO'!$C$4:$G$9,5,FALSE))</f>
        <v/>
      </c>
      <c r="W285" s="39" t="str">
        <f>+IF(OR(C285="",F285=""),"",INDEX('EVALUACIÓN DE RIESGO'!$G$5:$G$9,MATCH('ANÁLISIS DE RIESGO'!F285,Calidad,0),1))</f>
        <v/>
      </c>
      <c r="X285" s="39" t="str">
        <f>+IF(OR(C285="",G285=""),"",INDEX('EVALUACIÓN DE RIESGO'!$G$5:$G$9,MATCH('ANÁLISIS DE RIESGO'!G285,MedioAmbiente2,0),1))</f>
        <v/>
      </c>
      <c r="Y285" s="39" t="str">
        <f>+IF(OR(C285="",H285=""),"",INDEX('EVALUACIÓN DE RIESGO'!$G$5:$G$9,MATCH('ANÁLISIS DE RIESGO'!H285,Salud,0),1))</f>
        <v/>
      </c>
      <c r="Z285" s="39">
        <f t="shared" si="29"/>
        <v>0</v>
      </c>
      <c r="AA285" s="39">
        <f>+IF(OR(C285="",K285=""),0,VLOOKUP(K285,'EVALUACIÓN DE RIESGO'!$C$22:$D$26,2,FALSE))</f>
        <v>0</v>
      </c>
      <c r="AB285" s="39">
        <f t="shared" si="27"/>
        <v>0</v>
      </c>
      <c r="AC285" s="39" t="str">
        <f>IF(AB285=0,"",LOOKUP(AB285,'EVALUACIÓN DE RIESGO'!$C$30:$C$34,'EVALUACIÓN DE RIESGO'!$B$30:$B$34))</f>
        <v/>
      </c>
      <c r="AD285" s="39">
        <f>+IF(OR(C285="",O285=""),0,VLOOKUP(O285,'EVALUACIÓN DE RIESGO'!$C$22:$D$26,2,FALSE))</f>
        <v>0</v>
      </c>
      <c r="AE285" s="39">
        <f>+IF(OR(C285="",Q285=""),0,(VLOOKUP(Q285,'EVALUACIÓN DE RIESGO'!$B$5:$G$9,6,FALSE)))</f>
        <v>0</v>
      </c>
      <c r="AF285" s="39">
        <f t="shared" si="28"/>
        <v>0</v>
      </c>
      <c r="AG285" s="39" t="str">
        <f>IF(AF285=0,"",LOOKUP(AF285,'EVALUACIÓN DE RIESGO'!$C$30:$C$34,'EVALUACIÓN DE RIESGO'!$B$30:$B$34))</f>
        <v/>
      </c>
    </row>
    <row r="286" spans="1:33" x14ac:dyDescent="0.25">
      <c r="A286" s="40" t="str">
        <f t="shared" si="25"/>
        <v/>
      </c>
      <c r="C286" s="41"/>
      <c r="D286" s="41"/>
      <c r="E286" s="42"/>
      <c r="F286" s="42"/>
      <c r="G286" s="42"/>
      <c r="H286" s="42"/>
      <c r="I286" s="43" t="str">
        <f>+IF(C286="","",IF(Z286=0,"Faltan Datos",IF(Z286="VALORES NO VÁLIDOS","VALORES NO VÁLIDOS",INDEX('[3]EVALUACIÓN DE RIESGO'!$B$5:$B$9,MATCH('ANÁLISIS DE RIESGO'!Z286,'[3]EVALUACIÓN DE RIESGO'!$G$5:$G$9,0),1))))</f>
        <v/>
      </c>
      <c r="J286" s="42"/>
      <c r="K286" s="42"/>
      <c r="L286" s="45" t="str">
        <f t="shared" ref="L286:L349" si="30">+IF(C286="","",IF(AC286="","Faltan datos",AB286 &amp; " - " &amp;AC286))</f>
        <v/>
      </c>
      <c r="M286" s="47"/>
      <c r="N286" s="47"/>
      <c r="O286" s="42"/>
      <c r="P286" s="42"/>
      <c r="Q286" s="42"/>
      <c r="R286" s="92" t="str">
        <f t="shared" si="26"/>
        <v/>
      </c>
      <c r="V286" s="39" t="str">
        <f>+IF(OR(C286="",E286=""),"",VLOOKUP(E286,'EVALUACIÓN DE RIESGO'!$C$4:$G$9,5,FALSE))</f>
        <v/>
      </c>
      <c r="W286" s="39" t="str">
        <f>+IF(OR(C286="",F286=""),"",INDEX('EVALUACIÓN DE RIESGO'!$G$5:$G$9,MATCH('ANÁLISIS DE RIESGO'!F286,Calidad,0),1))</f>
        <v/>
      </c>
      <c r="X286" s="39" t="str">
        <f>+IF(OR(C286="",G286=""),"",INDEX('EVALUACIÓN DE RIESGO'!$G$5:$G$9,MATCH('ANÁLISIS DE RIESGO'!G286,MedioAmbiente2,0),1))</f>
        <v/>
      </c>
      <c r="Y286" s="39" t="str">
        <f>+IF(OR(C286="",H286=""),"",INDEX('EVALUACIÓN DE RIESGO'!$G$5:$G$9,MATCH('ANÁLISIS DE RIESGO'!H286,Salud,0),1))</f>
        <v/>
      </c>
      <c r="Z286" s="39">
        <f t="shared" si="29"/>
        <v>0</v>
      </c>
      <c r="AA286" s="39">
        <f>+IF(OR(C286="",K286=""),0,VLOOKUP(K286,'EVALUACIÓN DE RIESGO'!$C$22:$D$26,2,FALSE))</f>
        <v>0</v>
      </c>
      <c r="AB286" s="39">
        <f t="shared" si="27"/>
        <v>0</v>
      </c>
      <c r="AC286" s="39" t="str">
        <f>IF(AB286=0,"",LOOKUP(AB286,'EVALUACIÓN DE RIESGO'!$C$30:$C$34,'EVALUACIÓN DE RIESGO'!$B$30:$B$34))</f>
        <v/>
      </c>
      <c r="AD286" s="39">
        <f>+IF(OR(C286="",O286=""),0,VLOOKUP(O286,'EVALUACIÓN DE RIESGO'!$C$22:$D$26,2,FALSE))</f>
        <v>0</v>
      </c>
      <c r="AE286" s="39">
        <f>+IF(OR(C286="",Q286=""),0,(VLOOKUP(Q286,'EVALUACIÓN DE RIESGO'!$B$5:$G$9,6,FALSE)))</f>
        <v>0</v>
      </c>
      <c r="AF286" s="39">
        <f t="shared" si="28"/>
        <v>0</v>
      </c>
      <c r="AG286" s="39" t="str">
        <f>IF(AF286=0,"",LOOKUP(AF286,'EVALUACIÓN DE RIESGO'!$C$30:$C$34,'EVALUACIÓN DE RIESGO'!$B$30:$B$34))</f>
        <v/>
      </c>
    </row>
    <row r="287" spans="1:33" x14ac:dyDescent="0.25">
      <c r="A287" s="40" t="str">
        <f t="shared" si="25"/>
        <v/>
      </c>
      <c r="C287" s="41"/>
      <c r="D287" s="41"/>
      <c r="E287" s="42"/>
      <c r="F287" s="42"/>
      <c r="G287" s="42"/>
      <c r="H287" s="42"/>
      <c r="I287" s="43" t="str">
        <f>+IF(C287="","",IF(Z287=0,"Faltan Datos",IF(Z287="VALORES NO VÁLIDOS","VALORES NO VÁLIDOS",INDEX('[3]EVALUACIÓN DE RIESGO'!$B$5:$B$9,MATCH('ANÁLISIS DE RIESGO'!Z287,'[3]EVALUACIÓN DE RIESGO'!$G$5:$G$9,0),1))))</f>
        <v/>
      </c>
      <c r="J287" s="42"/>
      <c r="K287" s="42"/>
      <c r="L287" s="45" t="str">
        <f t="shared" si="30"/>
        <v/>
      </c>
      <c r="M287" s="47"/>
      <c r="N287" s="47"/>
      <c r="O287" s="42"/>
      <c r="P287" s="42"/>
      <c r="Q287" s="42"/>
      <c r="R287" s="92" t="str">
        <f t="shared" si="26"/>
        <v/>
      </c>
      <c r="V287" s="39" t="str">
        <f>+IF(OR(C287="",E287=""),"",VLOOKUP(E287,'EVALUACIÓN DE RIESGO'!$C$4:$G$9,5,FALSE))</f>
        <v/>
      </c>
      <c r="W287" s="39" t="str">
        <f>+IF(OR(C287="",F287=""),"",INDEX('EVALUACIÓN DE RIESGO'!$G$5:$G$9,MATCH('ANÁLISIS DE RIESGO'!F287,Calidad,0),1))</f>
        <v/>
      </c>
      <c r="X287" s="39" t="str">
        <f>+IF(OR(C287="",G287=""),"",INDEX('EVALUACIÓN DE RIESGO'!$G$5:$G$9,MATCH('ANÁLISIS DE RIESGO'!G287,MedioAmbiente2,0),1))</f>
        <v/>
      </c>
      <c r="Y287" s="39" t="str">
        <f>+IF(OR(C287="",H287=""),"",INDEX('EVALUACIÓN DE RIESGO'!$G$5:$G$9,MATCH('ANÁLISIS DE RIESGO'!H287,Salud,0),1))</f>
        <v/>
      </c>
      <c r="Z287" s="39">
        <f t="shared" si="29"/>
        <v>0</v>
      </c>
      <c r="AA287" s="39">
        <f>+IF(OR(C287="",K287=""),0,VLOOKUP(K287,'EVALUACIÓN DE RIESGO'!$C$22:$D$26,2,FALSE))</f>
        <v>0</v>
      </c>
      <c r="AB287" s="39">
        <f t="shared" si="27"/>
        <v>0</v>
      </c>
      <c r="AC287" s="39" t="str">
        <f>IF(AB287=0,"",LOOKUP(AB287,'EVALUACIÓN DE RIESGO'!$C$30:$C$34,'EVALUACIÓN DE RIESGO'!$B$30:$B$34))</f>
        <v/>
      </c>
      <c r="AD287" s="39">
        <f>+IF(OR(C287="",O287=""),0,VLOOKUP(O287,'EVALUACIÓN DE RIESGO'!$C$22:$D$26,2,FALSE))</f>
        <v>0</v>
      </c>
      <c r="AE287" s="39">
        <f>+IF(OR(C287="",Q287=""),0,(VLOOKUP(Q287,'EVALUACIÓN DE RIESGO'!$B$5:$G$9,6,FALSE)))</f>
        <v>0</v>
      </c>
      <c r="AF287" s="39">
        <f t="shared" si="28"/>
        <v>0</v>
      </c>
      <c r="AG287" s="39" t="str">
        <f>IF(AF287=0,"",LOOKUP(AF287,'EVALUACIÓN DE RIESGO'!$C$30:$C$34,'EVALUACIÓN DE RIESGO'!$B$30:$B$34))</f>
        <v/>
      </c>
    </row>
    <row r="288" spans="1:33" x14ac:dyDescent="0.25">
      <c r="A288" s="40" t="str">
        <f t="shared" si="25"/>
        <v/>
      </c>
      <c r="C288" s="41"/>
      <c r="D288" s="41"/>
      <c r="E288" s="42"/>
      <c r="F288" s="42"/>
      <c r="G288" s="42"/>
      <c r="H288" s="42"/>
      <c r="I288" s="43" t="str">
        <f>+IF(C288="","",IF(Z288=0,"Faltan Datos",IF(Z288="VALORES NO VÁLIDOS","VALORES NO VÁLIDOS",INDEX('[3]EVALUACIÓN DE RIESGO'!$B$5:$B$9,MATCH('ANÁLISIS DE RIESGO'!Z288,'[3]EVALUACIÓN DE RIESGO'!$G$5:$G$9,0),1))))</f>
        <v/>
      </c>
      <c r="J288" s="42"/>
      <c r="K288" s="42"/>
      <c r="L288" s="45" t="str">
        <f t="shared" si="30"/>
        <v/>
      </c>
      <c r="M288" s="47"/>
      <c r="N288" s="47"/>
      <c r="O288" s="42"/>
      <c r="P288" s="42"/>
      <c r="Q288" s="42"/>
      <c r="R288" s="92" t="str">
        <f t="shared" si="26"/>
        <v/>
      </c>
      <c r="V288" s="39" t="str">
        <f>+IF(OR(C288="",E288=""),"",VLOOKUP(E288,'EVALUACIÓN DE RIESGO'!$C$4:$G$9,5,FALSE))</f>
        <v/>
      </c>
      <c r="W288" s="39" t="str">
        <f>+IF(OR(C288="",F288=""),"",INDEX('EVALUACIÓN DE RIESGO'!$G$5:$G$9,MATCH('ANÁLISIS DE RIESGO'!F288,Calidad,0),1))</f>
        <v/>
      </c>
      <c r="X288" s="39" t="str">
        <f>+IF(OR(C288="",G288=""),"",INDEX('EVALUACIÓN DE RIESGO'!$G$5:$G$9,MATCH('ANÁLISIS DE RIESGO'!G288,MedioAmbiente2,0),1))</f>
        <v/>
      </c>
      <c r="Y288" s="39" t="str">
        <f>+IF(OR(C288="",H288=""),"",INDEX('EVALUACIÓN DE RIESGO'!$G$5:$G$9,MATCH('ANÁLISIS DE RIESGO'!H288,Salud,0),1))</f>
        <v/>
      </c>
      <c r="Z288" s="39">
        <f t="shared" si="29"/>
        <v>0</v>
      </c>
      <c r="AA288" s="39">
        <f>+IF(OR(C288="",K288=""),0,VLOOKUP(K288,'EVALUACIÓN DE RIESGO'!$C$22:$D$26,2,FALSE))</f>
        <v>0</v>
      </c>
      <c r="AB288" s="39">
        <f t="shared" si="27"/>
        <v>0</v>
      </c>
      <c r="AC288" s="39" t="str">
        <f>IF(AB288=0,"",LOOKUP(AB288,'EVALUACIÓN DE RIESGO'!$C$30:$C$34,'EVALUACIÓN DE RIESGO'!$B$30:$B$34))</f>
        <v/>
      </c>
      <c r="AD288" s="39">
        <f>+IF(OR(C288="",O288=""),0,VLOOKUP(O288,'EVALUACIÓN DE RIESGO'!$C$22:$D$26,2,FALSE))</f>
        <v>0</v>
      </c>
      <c r="AE288" s="39">
        <f>+IF(OR(C288="",Q288=""),0,(VLOOKUP(Q288,'EVALUACIÓN DE RIESGO'!$B$5:$G$9,6,FALSE)))</f>
        <v>0</v>
      </c>
      <c r="AF288" s="39">
        <f t="shared" si="28"/>
        <v>0</v>
      </c>
      <c r="AG288" s="39" t="str">
        <f>IF(AF288=0,"",LOOKUP(AF288,'EVALUACIÓN DE RIESGO'!$C$30:$C$34,'EVALUACIÓN DE RIESGO'!$B$30:$B$34))</f>
        <v/>
      </c>
    </row>
    <row r="289" spans="1:33" x14ac:dyDescent="0.25">
      <c r="A289" s="40" t="str">
        <f t="shared" si="25"/>
        <v/>
      </c>
      <c r="C289" s="41"/>
      <c r="D289" s="41"/>
      <c r="E289" s="42"/>
      <c r="F289" s="42"/>
      <c r="G289" s="42"/>
      <c r="H289" s="42"/>
      <c r="I289" s="43" t="str">
        <f>+IF(C289="","",IF(Z289=0,"Faltan Datos",IF(Z289="VALORES NO VÁLIDOS","VALORES NO VÁLIDOS",INDEX('[3]EVALUACIÓN DE RIESGO'!$B$5:$B$9,MATCH('ANÁLISIS DE RIESGO'!Z289,'[3]EVALUACIÓN DE RIESGO'!$G$5:$G$9,0),1))))</f>
        <v/>
      </c>
      <c r="J289" s="42"/>
      <c r="K289" s="42"/>
      <c r="L289" s="45" t="str">
        <f t="shared" si="30"/>
        <v/>
      </c>
      <c r="M289" s="47"/>
      <c r="N289" s="47"/>
      <c r="O289" s="42"/>
      <c r="P289" s="42"/>
      <c r="Q289" s="42"/>
      <c r="R289" s="92" t="str">
        <f t="shared" si="26"/>
        <v/>
      </c>
      <c r="V289" s="39" t="str">
        <f>+IF(OR(C289="",E289=""),"",VLOOKUP(E289,'EVALUACIÓN DE RIESGO'!$C$4:$G$9,5,FALSE))</f>
        <v/>
      </c>
      <c r="W289" s="39" t="str">
        <f>+IF(OR(C289="",F289=""),"",INDEX('EVALUACIÓN DE RIESGO'!$G$5:$G$9,MATCH('ANÁLISIS DE RIESGO'!F289,Calidad,0),1))</f>
        <v/>
      </c>
      <c r="X289" s="39" t="str">
        <f>+IF(OR(C289="",G289=""),"",INDEX('EVALUACIÓN DE RIESGO'!$G$5:$G$9,MATCH('ANÁLISIS DE RIESGO'!G289,MedioAmbiente2,0),1))</f>
        <v/>
      </c>
      <c r="Y289" s="39" t="str">
        <f>+IF(OR(C289="",H289=""),"",INDEX('EVALUACIÓN DE RIESGO'!$G$5:$G$9,MATCH('ANÁLISIS DE RIESGO'!H289,Salud,0),1))</f>
        <v/>
      </c>
      <c r="Z289" s="39">
        <f t="shared" si="29"/>
        <v>0</v>
      </c>
      <c r="AA289" s="39">
        <f>+IF(OR(C289="",K289=""),0,VLOOKUP(K289,'EVALUACIÓN DE RIESGO'!$C$22:$D$26,2,FALSE))</f>
        <v>0</v>
      </c>
      <c r="AB289" s="39">
        <f t="shared" si="27"/>
        <v>0</v>
      </c>
      <c r="AC289" s="39" t="str">
        <f>IF(AB289=0,"",LOOKUP(AB289,'EVALUACIÓN DE RIESGO'!$C$30:$C$34,'EVALUACIÓN DE RIESGO'!$B$30:$B$34))</f>
        <v/>
      </c>
      <c r="AD289" s="39">
        <f>+IF(OR(C289="",O289=""),0,VLOOKUP(O289,'EVALUACIÓN DE RIESGO'!$C$22:$D$26,2,FALSE))</f>
        <v>0</v>
      </c>
      <c r="AE289" s="39">
        <f>+IF(OR(C289="",Q289=""),0,(VLOOKUP(Q289,'EVALUACIÓN DE RIESGO'!$B$5:$G$9,6,FALSE)))</f>
        <v>0</v>
      </c>
      <c r="AF289" s="39">
        <f t="shared" si="28"/>
        <v>0</v>
      </c>
      <c r="AG289" s="39" t="str">
        <f>IF(AF289=0,"",LOOKUP(AF289,'EVALUACIÓN DE RIESGO'!$C$30:$C$34,'EVALUACIÓN DE RIESGO'!$B$30:$B$34))</f>
        <v/>
      </c>
    </row>
    <row r="290" spans="1:33" x14ac:dyDescent="0.25">
      <c r="A290" s="40" t="str">
        <f t="shared" si="25"/>
        <v/>
      </c>
      <c r="C290" s="41"/>
      <c r="D290" s="41"/>
      <c r="E290" s="42"/>
      <c r="F290" s="42"/>
      <c r="G290" s="42"/>
      <c r="H290" s="42"/>
      <c r="I290" s="43" t="str">
        <f>+IF(C290="","",IF(Z290=0,"Faltan Datos",IF(Z290="VALORES NO VÁLIDOS","VALORES NO VÁLIDOS",INDEX('[3]EVALUACIÓN DE RIESGO'!$B$5:$B$9,MATCH('ANÁLISIS DE RIESGO'!Z290,'[3]EVALUACIÓN DE RIESGO'!$G$5:$G$9,0),1))))</f>
        <v/>
      </c>
      <c r="J290" s="42"/>
      <c r="K290" s="42"/>
      <c r="L290" s="45" t="str">
        <f t="shared" si="30"/>
        <v/>
      </c>
      <c r="M290" s="47"/>
      <c r="N290" s="47"/>
      <c r="O290" s="42"/>
      <c r="P290" s="42"/>
      <c r="Q290" s="42"/>
      <c r="R290" s="92" t="str">
        <f t="shared" si="26"/>
        <v/>
      </c>
      <c r="V290" s="39" t="str">
        <f>+IF(OR(C290="",E290=""),"",VLOOKUP(E290,'EVALUACIÓN DE RIESGO'!$C$4:$G$9,5,FALSE))</f>
        <v/>
      </c>
      <c r="W290" s="39" t="str">
        <f>+IF(OR(C290="",F290=""),"",INDEX('EVALUACIÓN DE RIESGO'!$G$5:$G$9,MATCH('ANÁLISIS DE RIESGO'!F290,Calidad,0),1))</f>
        <v/>
      </c>
      <c r="X290" s="39" t="str">
        <f>+IF(OR(C290="",G290=""),"",INDEX('EVALUACIÓN DE RIESGO'!$G$5:$G$9,MATCH('ANÁLISIS DE RIESGO'!G290,MedioAmbiente2,0),1))</f>
        <v/>
      </c>
      <c r="Y290" s="39" t="str">
        <f>+IF(OR(C290="",H290=""),"",INDEX('EVALUACIÓN DE RIESGO'!$G$5:$G$9,MATCH('ANÁLISIS DE RIESGO'!H290,Salud,0),1))</f>
        <v/>
      </c>
      <c r="Z290" s="39">
        <f t="shared" si="29"/>
        <v>0</v>
      </c>
      <c r="AA290" s="39">
        <f>+IF(OR(C290="",K290=""),0,VLOOKUP(K290,'EVALUACIÓN DE RIESGO'!$C$22:$D$26,2,FALSE))</f>
        <v>0</v>
      </c>
      <c r="AB290" s="39">
        <f t="shared" si="27"/>
        <v>0</v>
      </c>
      <c r="AC290" s="39" t="str">
        <f>IF(AB290=0,"",LOOKUP(AB290,'EVALUACIÓN DE RIESGO'!$C$30:$C$34,'EVALUACIÓN DE RIESGO'!$B$30:$B$34))</f>
        <v/>
      </c>
      <c r="AD290" s="39">
        <f>+IF(OR(C290="",O290=""),0,VLOOKUP(O290,'EVALUACIÓN DE RIESGO'!$C$22:$D$26,2,FALSE))</f>
        <v>0</v>
      </c>
      <c r="AE290" s="39">
        <f>+IF(OR(C290="",Q290=""),0,(VLOOKUP(Q290,'EVALUACIÓN DE RIESGO'!$B$5:$G$9,6,FALSE)))</f>
        <v>0</v>
      </c>
      <c r="AF290" s="39">
        <f t="shared" si="28"/>
        <v>0</v>
      </c>
      <c r="AG290" s="39" t="str">
        <f>IF(AF290=0,"",LOOKUP(AF290,'EVALUACIÓN DE RIESGO'!$C$30:$C$34,'EVALUACIÓN DE RIESGO'!$B$30:$B$34))</f>
        <v/>
      </c>
    </row>
    <row r="291" spans="1:33" x14ac:dyDescent="0.25">
      <c r="A291" s="40" t="str">
        <f t="shared" si="25"/>
        <v/>
      </c>
      <c r="C291" s="41"/>
      <c r="D291" s="41"/>
      <c r="E291" s="42"/>
      <c r="F291" s="42"/>
      <c r="G291" s="42"/>
      <c r="H291" s="42"/>
      <c r="I291" s="43" t="str">
        <f>+IF(C291="","",IF(Z291=0,"Faltan Datos",IF(Z291="VALORES NO VÁLIDOS","VALORES NO VÁLIDOS",INDEX('[3]EVALUACIÓN DE RIESGO'!$B$5:$B$9,MATCH('ANÁLISIS DE RIESGO'!Z291,'[3]EVALUACIÓN DE RIESGO'!$G$5:$G$9,0),1))))</f>
        <v/>
      </c>
      <c r="J291" s="42"/>
      <c r="K291" s="42"/>
      <c r="L291" s="45" t="str">
        <f t="shared" si="30"/>
        <v/>
      </c>
      <c r="M291" s="47"/>
      <c r="N291" s="47"/>
      <c r="O291" s="42"/>
      <c r="P291" s="42"/>
      <c r="Q291" s="42"/>
      <c r="R291" s="92" t="str">
        <f t="shared" si="26"/>
        <v/>
      </c>
      <c r="V291" s="39" t="str">
        <f>+IF(OR(C291="",E291=""),"",VLOOKUP(E291,'EVALUACIÓN DE RIESGO'!$C$4:$G$9,5,FALSE))</f>
        <v/>
      </c>
      <c r="W291" s="39" t="str">
        <f>+IF(OR(C291="",F291=""),"",INDEX('EVALUACIÓN DE RIESGO'!$G$5:$G$9,MATCH('ANÁLISIS DE RIESGO'!F291,Calidad,0),1))</f>
        <v/>
      </c>
      <c r="X291" s="39" t="str">
        <f>+IF(OR(C291="",G291=""),"",INDEX('EVALUACIÓN DE RIESGO'!$G$5:$G$9,MATCH('ANÁLISIS DE RIESGO'!G291,MedioAmbiente2,0),1))</f>
        <v/>
      </c>
      <c r="Y291" s="39" t="str">
        <f>+IF(OR(C291="",H291=""),"",INDEX('EVALUACIÓN DE RIESGO'!$G$5:$G$9,MATCH('ANÁLISIS DE RIESGO'!H291,Salud,0),1))</f>
        <v/>
      </c>
      <c r="Z291" s="39">
        <f t="shared" si="29"/>
        <v>0</v>
      </c>
      <c r="AA291" s="39">
        <f>+IF(OR(C291="",K291=""),0,VLOOKUP(K291,'EVALUACIÓN DE RIESGO'!$C$22:$D$26,2,FALSE))</f>
        <v>0</v>
      </c>
      <c r="AB291" s="39">
        <f t="shared" si="27"/>
        <v>0</v>
      </c>
      <c r="AC291" s="39" t="str">
        <f>IF(AB291=0,"",LOOKUP(AB291,'EVALUACIÓN DE RIESGO'!$C$30:$C$34,'EVALUACIÓN DE RIESGO'!$B$30:$B$34))</f>
        <v/>
      </c>
      <c r="AD291" s="39">
        <f>+IF(OR(C291="",O291=""),0,VLOOKUP(O291,'EVALUACIÓN DE RIESGO'!$C$22:$D$26,2,FALSE))</f>
        <v>0</v>
      </c>
      <c r="AE291" s="39">
        <f>+IF(OR(C291="",Q291=""),0,(VLOOKUP(Q291,'EVALUACIÓN DE RIESGO'!$B$5:$G$9,6,FALSE)))</f>
        <v>0</v>
      </c>
      <c r="AF291" s="39">
        <f t="shared" si="28"/>
        <v>0</v>
      </c>
      <c r="AG291" s="39" t="str">
        <f>IF(AF291=0,"",LOOKUP(AF291,'EVALUACIÓN DE RIESGO'!$C$30:$C$34,'EVALUACIÓN DE RIESGO'!$B$30:$B$34))</f>
        <v/>
      </c>
    </row>
    <row r="292" spans="1:33" x14ac:dyDescent="0.25">
      <c r="A292" s="40" t="str">
        <f t="shared" si="25"/>
        <v/>
      </c>
      <c r="C292" s="41"/>
      <c r="D292" s="41"/>
      <c r="E292" s="42"/>
      <c r="F292" s="42"/>
      <c r="G292" s="42"/>
      <c r="H292" s="42"/>
      <c r="I292" s="43" t="str">
        <f>+IF(C292="","",IF(Z292=0,"Faltan Datos",IF(Z292="VALORES NO VÁLIDOS","VALORES NO VÁLIDOS",INDEX('[3]EVALUACIÓN DE RIESGO'!$B$5:$B$9,MATCH('ANÁLISIS DE RIESGO'!Z292,'[3]EVALUACIÓN DE RIESGO'!$G$5:$G$9,0),1))))</f>
        <v/>
      </c>
      <c r="J292" s="42"/>
      <c r="K292" s="42"/>
      <c r="L292" s="45" t="str">
        <f t="shared" si="30"/>
        <v/>
      </c>
      <c r="M292" s="47"/>
      <c r="N292" s="47"/>
      <c r="O292" s="42"/>
      <c r="P292" s="42"/>
      <c r="Q292" s="42"/>
      <c r="R292" s="92" t="str">
        <f t="shared" si="26"/>
        <v/>
      </c>
      <c r="V292" s="39" t="str">
        <f>+IF(OR(C292="",E292=""),"",VLOOKUP(E292,'EVALUACIÓN DE RIESGO'!$C$4:$G$9,5,FALSE))</f>
        <v/>
      </c>
      <c r="W292" s="39" t="str">
        <f>+IF(OR(C292="",F292=""),"",INDEX('EVALUACIÓN DE RIESGO'!$G$5:$G$9,MATCH('ANÁLISIS DE RIESGO'!F292,Calidad,0),1))</f>
        <v/>
      </c>
      <c r="X292" s="39" t="str">
        <f>+IF(OR(C292="",G292=""),"",INDEX('EVALUACIÓN DE RIESGO'!$G$5:$G$9,MATCH('ANÁLISIS DE RIESGO'!G292,MedioAmbiente2,0),1))</f>
        <v/>
      </c>
      <c r="Y292" s="39" t="str">
        <f>+IF(OR(C292="",H292=""),"",INDEX('EVALUACIÓN DE RIESGO'!$G$5:$G$9,MATCH('ANÁLISIS DE RIESGO'!H292,Salud,0),1))</f>
        <v/>
      </c>
      <c r="Z292" s="39">
        <f t="shared" si="29"/>
        <v>0</v>
      </c>
      <c r="AA292" s="39">
        <f>+IF(OR(C292="",K292=""),0,VLOOKUP(K292,'EVALUACIÓN DE RIESGO'!$C$22:$D$26,2,FALSE))</f>
        <v>0</v>
      </c>
      <c r="AB292" s="39">
        <f t="shared" si="27"/>
        <v>0</v>
      </c>
      <c r="AC292" s="39" t="str">
        <f>IF(AB292=0,"",LOOKUP(AB292,'EVALUACIÓN DE RIESGO'!$C$30:$C$34,'EVALUACIÓN DE RIESGO'!$B$30:$B$34))</f>
        <v/>
      </c>
      <c r="AD292" s="39">
        <f>+IF(OR(C292="",O292=""),0,VLOOKUP(O292,'EVALUACIÓN DE RIESGO'!$C$22:$D$26,2,FALSE))</f>
        <v>0</v>
      </c>
      <c r="AE292" s="39">
        <f>+IF(OR(C292="",Q292=""),0,(VLOOKUP(Q292,'EVALUACIÓN DE RIESGO'!$B$5:$G$9,6,FALSE)))</f>
        <v>0</v>
      </c>
      <c r="AF292" s="39">
        <f t="shared" si="28"/>
        <v>0</v>
      </c>
      <c r="AG292" s="39" t="str">
        <f>IF(AF292=0,"",LOOKUP(AF292,'EVALUACIÓN DE RIESGO'!$C$30:$C$34,'EVALUACIÓN DE RIESGO'!$B$30:$B$34))</f>
        <v/>
      </c>
    </row>
    <row r="293" spans="1:33" x14ac:dyDescent="0.25">
      <c r="A293" s="40" t="str">
        <f t="shared" si="25"/>
        <v/>
      </c>
      <c r="C293" s="41"/>
      <c r="D293" s="41"/>
      <c r="E293" s="42"/>
      <c r="F293" s="42"/>
      <c r="G293" s="42"/>
      <c r="H293" s="42"/>
      <c r="I293" s="43" t="str">
        <f>+IF(C293="","",IF(Z293=0,"Faltan Datos",IF(Z293="VALORES NO VÁLIDOS","VALORES NO VÁLIDOS",INDEX('[3]EVALUACIÓN DE RIESGO'!$B$5:$B$9,MATCH('ANÁLISIS DE RIESGO'!Z293,'[3]EVALUACIÓN DE RIESGO'!$G$5:$G$9,0),1))))</f>
        <v/>
      </c>
      <c r="J293" s="42"/>
      <c r="K293" s="42"/>
      <c r="L293" s="45" t="str">
        <f t="shared" si="30"/>
        <v/>
      </c>
      <c r="M293" s="47"/>
      <c r="N293" s="47"/>
      <c r="O293" s="42"/>
      <c r="P293" s="42"/>
      <c r="Q293" s="42"/>
      <c r="R293" s="92" t="str">
        <f t="shared" si="26"/>
        <v/>
      </c>
      <c r="V293" s="39" t="str">
        <f>+IF(OR(C293="",E293=""),"",VLOOKUP(E293,'EVALUACIÓN DE RIESGO'!$C$4:$G$9,5,FALSE))</f>
        <v/>
      </c>
      <c r="W293" s="39" t="str">
        <f>+IF(OR(C293="",F293=""),"",INDEX('EVALUACIÓN DE RIESGO'!$G$5:$G$9,MATCH('ANÁLISIS DE RIESGO'!F293,Calidad,0),1))</f>
        <v/>
      </c>
      <c r="X293" s="39" t="str">
        <f>+IF(OR(C293="",G293=""),"",INDEX('EVALUACIÓN DE RIESGO'!$G$5:$G$9,MATCH('ANÁLISIS DE RIESGO'!G293,MedioAmbiente2,0),1))</f>
        <v/>
      </c>
      <c r="Y293" s="39" t="str">
        <f>+IF(OR(C293="",H293=""),"",INDEX('EVALUACIÓN DE RIESGO'!$G$5:$G$9,MATCH('ANÁLISIS DE RIESGO'!H293,Salud,0),1))</f>
        <v/>
      </c>
      <c r="Z293" s="39">
        <f t="shared" si="29"/>
        <v>0</v>
      </c>
      <c r="AA293" s="39">
        <f>+IF(OR(C293="",K293=""),0,VLOOKUP(K293,'EVALUACIÓN DE RIESGO'!$C$22:$D$26,2,FALSE))</f>
        <v>0</v>
      </c>
      <c r="AB293" s="39">
        <f t="shared" si="27"/>
        <v>0</v>
      </c>
      <c r="AC293" s="39" t="str">
        <f>IF(AB293=0,"",LOOKUP(AB293,'EVALUACIÓN DE RIESGO'!$C$30:$C$34,'EVALUACIÓN DE RIESGO'!$B$30:$B$34))</f>
        <v/>
      </c>
      <c r="AD293" s="39">
        <f>+IF(OR(C293="",O293=""),0,VLOOKUP(O293,'EVALUACIÓN DE RIESGO'!$C$22:$D$26,2,FALSE))</f>
        <v>0</v>
      </c>
      <c r="AE293" s="39">
        <f>+IF(OR(C293="",Q293=""),0,(VLOOKUP(Q293,'EVALUACIÓN DE RIESGO'!$B$5:$G$9,6,FALSE)))</f>
        <v>0</v>
      </c>
      <c r="AF293" s="39">
        <f t="shared" si="28"/>
        <v>0</v>
      </c>
      <c r="AG293" s="39" t="str">
        <f>IF(AF293=0,"",LOOKUP(AF293,'EVALUACIÓN DE RIESGO'!$C$30:$C$34,'EVALUACIÓN DE RIESGO'!$B$30:$B$34))</f>
        <v/>
      </c>
    </row>
    <row r="294" spans="1:33" x14ac:dyDescent="0.25">
      <c r="A294" s="40" t="str">
        <f t="shared" si="25"/>
        <v/>
      </c>
      <c r="C294" s="41"/>
      <c r="D294" s="41"/>
      <c r="E294" s="42"/>
      <c r="F294" s="42"/>
      <c r="G294" s="42"/>
      <c r="H294" s="42"/>
      <c r="I294" s="43" t="str">
        <f>+IF(C294="","",IF(Z294=0,"Faltan Datos",IF(Z294="VALORES NO VÁLIDOS","VALORES NO VÁLIDOS",INDEX('[3]EVALUACIÓN DE RIESGO'!$B$5:$B$9,MATCH('ANÁLISIS DE RIESGO'!Z294,'[3]EVALUACIÓN DE RIESGO'!$G$5:$G$9,0),1))))</f>
        <v/>
      </c>
      <c r="J294" s="42"/>
      <c r="K294" s="42"/>
      <c r="L294" s="45" t="str">
        <f t="shared" si="30"/>
        <v/>
      </c>
      <c r="M294" s="47"/>
      <c r="N294" s="47"/>
      <c r="O294" s="42"/>
      <c r="P294" s="42"/>
      <c r="Q294" s="42"/>
      <c r="R294" s="92" t="str">
        <f t="shared" si="26"/>
        <v/>
      </c>
      <c r="V294" s="39" t="str">
        <f>+IF(OR(C294="",E294=""),"",VLOOKUP(E294,'EVALUACIÓN DE RIESGO'!$C$4:$G$9,5,FALSE))</f>
        <v/>
      </c>
      <c r="W294" s="39" t="str">
        <f>+IF(OR(C294="",F294=""),"",INDEX('EVALUACIÓN DE RIESGO'!$G$5:$G$9,MATCH('ANÁLISIS DE RIESGO'!F294,Calidad,0),1))</f>
        <v/>
      </c>
      <c r="X294" s="39" t="str">
        <f>+IF(OR(C294="",G294=""),"",INDEX('EVALUACIÓN DE RIESGO'!$G$5:$G$9,MATCH('ANÁLISIS DE RIESGO'!G294,MedioAmbiente2,0),1))</f>
        <v/>
      </c>
      <c r="Y294" s="39" t="str">
        <f>+IF(OR(C294="",H294=""),"",INDEX('EVALUACIÓN DE RIESGO'!$G$5:$G$9,MATCH('ANÁLISIS DE RIESGO'!H294,Salud,0),1))</f>
        <v/>
      </c>
      <c r="Z294" s="39">
        <f t="shared" si="29"/>
        <v>0</v>
      </c>
      <c r="AA294" s="39">
        <f>+IF(OR(C294="",K294=""),0,VLOOKUP(K294,'EVALUACIÓN DE RIESGO'!$C$22:$D$26,2,FALSE))</f>
        <v>0</v>
      </c>
      <c r="AB294" s="39">
        <f t="shared" si="27"/>
        <v>0</v>
      </c>
      <c r="AC294" s="39" t="str">
        <f>IF(AB294=0,"",LOOKUP(AB294,'EVALUACIÓN DE RIESGO'!$C$30:$C$34,'EVALUACIÓN DE RIESGO'!$B$30:$B$34))</f>
        <v/>
      </c>
      <c r="AD294" s="39">
        <f>+IF(OR(C294="",O294=""),0,VLOOKUP(O294,'EVALUACIÓN DE RIESGO'!$C$22:$D$26,2,FALSE))</f>
        <v>0</v>
      </c>
      <c r="AE294" s="39">
        <f>+IF(OR(C294="",Q294=""),0,(VLOOKUP(Q294,'EVALUACIÓN DE RIESGO'!$B$5:$G$9,6,FALSE)))</f>
        <v>0</v>
      </c>
      <c r="AF294" s="39">
        <f t="shared" si="28"/>
        <v>0</v>
      </c>
      <c r="AG294" s="39" t="str">
        <f>IF(AF294=0,"",LOOKUP(AF294,'EVALUACIÓN DE RIESGO'!$C$30:$C$34,'EVALUACIÓN DE RIESGO'!$B$30:$B$34))</f>
        <v/>
      </c>
    </row>
    <row r="295" spans="1:33" x14ac:dyDescent="0.25">
      <c r="A295" s="40" t="str">
        <f t="shared" si="25"/>
        <v/>
      </c>
      <c r="C295" s="41"/>
      <c r="D295" s="41"/>
      <c r="E295" s="42"/>
      <c r="F295" s="42"/>
      <c r="G295" s="42"/>
      <c r="H295" s="42"/>
      <c r="I295" s="43" t="str">
        <f>+IF(C295="","",IF(Z295=0,"Faltan Datos",IF(Z295="VALORES NO VÁLIDOS","VALORES NO VÁLIDOS",INDEX('[3]EVALUACIÓN DE RIESGO'!$B$5:$B$9,MATCH('ANÁLISIS DE RIESGO'!Z295,'[3]EVALUACIÓN DE RIESGO'!$G$5:$G$9,0),1))))</f>
        <v/>
      </c>
      <c r="J295" s="42"/>
      <c r="K295" s="42"/>
      <c r="L295" s="45" t="str">
        <f t="shared" si="30"/>
        <v/>
      </c>
      <c r="M295" s="47"/>
      <c r="N295" s="47"/>
      <c r="O295" s="42"/>
      <c r="P295" s="42"/>
      <c r="Q295" s="42"/>
      <c r="R295" s="92" t="str">
        <f t="shared" si="26"/>
        <v/>
      </c>
      <c r="V295" s="39" t="str">
        <f>+IF(OR(C295="",E295=""),"",VLOOKUP(E295,'EVALUACIÓN DE RIESGO'!$C$4:$G$9,5,FALSE))</f>
        <v/>
      </c>
      <c r="W295" s="39" t="str">
        <f>+IF(OR(C295="",F295=""),"",INDEX('EVALUACIÓN DE RIESGO'!$G$5:$G$9,MATCH('ANÁLISIS DE RIESGO'!F295,Calidad,0),1))</f>
        <v/>
      </c>
      <c r="X295" s="39" t="str">
        <f>+IF(OR(C295="",G295=""),"",INDEX('EVALUACIÓN DE RIESGO'!$G$5:$G$9,MATCH('ANÁLISIS DE RIESGO'!G295,MedioAmbiente2,0),1))</f>
        <v/>
      </c>
      <c r="Y295" s="39" t="str">
        <f>+IF(OR(C295="",H295=""),"",INDEX('EVALUACIÓN DE RIESGO'!$G$5:$G$9,MATCH('ANÁLISIS DE RIESGO'!H295,Salud,0),1))</f>
        <v/>
      </c>
      <c r="Z295" s="39">
        <f t="shared" si="29"/>
        <v>0</v>
      </c>
      <c r="AA295" s="39">
        <f>+IF(OR(C295="",K295=""),0,VLOOKUP(K295,'EVALUACIÓN DE RIESGO'!$C$22:$D$26,2,FALSE))</f>
        <v>0</v>
      </c>
      <c r="AB295" s="39">
        <f t="shared" si="27"/>
        <v>0</v>
      </c>
      <c r="AC295" s="39" t="str">
        <f>IF(AB295=0,"",LOOKUP(AB295,'EVALUACIÓN DE RIESGO'!$C$30:$C$34,'EVALUACIÓN DE RIESGO'!$B$30:$B$34))</f>
        <v/>
      </c>
      <c r="AD295" s="39">
        <f>+IF(OR(C295="",O295=""),0,VLOOKUP(O295,'EVALUACIÓN DE RIESGO'!$C$22:$D$26,2,FALSE))</f>
        <v>0</v>
      </c>
      <c r="AE295" s="39">
        <f>+IF(OR(C295="",Q295=""),0,(VLOOKUP(Q295,'EVALUACIÓN DE RIESGO'!$B$5:$G$9,6,FALSE)))</f>
        <v>0</v>
      </c>
      <c r="AF295" s="39">
        <f t="shared" si="28"/>
        <v>0</v>
      </c>
      <c r="AG295" s="39" t="str">
        <f>IF(AF295=0,"",LOOKUP(AF295,'EVALUACIÓN DE RIESGO'!$C$30:$C$34,'EVALUACIÓN DE RIESGO'!$B$30:$B$34))</f>
        <v/>
      </c>
    </row>
    <row r="296" spans="1:33" x14ac:dyDescent="0.25">
      <c r="A296" s="40" t="str">
        <f t="shared" si="25"/>
        <v/>
      </c>
      <c r="C296" s="41"/>
      <c r="D296" s="41"/>
      <c r="E296" s="42"/>
      <c r="F296" s="42"/>
      <c r="G296" s="42"/>
      <c r="H296" s="42"/>
      <c r="I296" s="43" t="str">
        <f>+IF(C296="","",IF(Z296=0,"Faltan Datos",IF(Z296="VALORES NO VÁLIDOS","VALORES NO VÁLIDOS",INDEX('[3]EVALUACIÓN DE RIESGO'!$B$5:$B$9,MATCH('ANÁLISIS DE RIESGO'!Z296,'[3]EVALUACIÓN DE RIESGO'!$G$5:$G$9,0),1))))</f>
        <v/>
      </c>
      <c r="J296" s="42"/>
      <c r="K296" s="42"/>
      <c r="L296" s="45" t="str">
        <f t="shared" si="30"/>
        <v/>
      </c>
      <c r="M296" s="47"/>
      <c r="N296" s="47"/>
      <c r="O296" s="42"/>
      <c r="P296" s="42"/>
      <c r="Q296" s="42"/>
      <c r="R296" s="92" t="str">
        <f t="shared" si="26"/>
        <v/>
      </c>
      <c r="V296" s="39" t="str">
        <f>+IF(OR(C296="",E296=""),"",VLOOKUP(E296,'EVALUACIÓN DE RIESGO'!$C$4:$G$9,5,FALSE))</f>
        <v/>
      </c>
      <c r="W296" s="39" t="str">
        <f>+IF(OR(C296="",F296=""),"",INDEX('EVALUACIÓN DE RIESGO'!$G$5:$G$9,MATCH('ANÁLISIS DE RIESGO'!F296,Calidad,0),1))</f>
        <v/>
      </c>
      <c r="X296" s="39" t="str">
        <f>+IF(OR(C296="",G296=""),"",INDEX('EVALUACIÓN DE RIESGO'!$G$5:$G$9,MATCH('ANÁLISIS DE RIESGO'!G296,MedioAmbiente2,0),1))</f>
        <v/>
      </c>
      <c r="Y296" s="39" t="str">
        <f>+IF(OR(C296="",H296=""),"",INDEX('EVALUACIÓN DE RIESGO'!$G$5:$G$9,MATCH('ANÁLISIS DE RIESGO'!H296,Salud,0),1))</f>
        <v/>
      </c>
      <c r="Z296" s="39">
        <f t="shared" si="29"/>
        <v>0</v>
      </c>
      <c r="AA296" s="39">
        <f>+IF(OR(C296="",K296=""),0,VLOOKUP(K296,'EVALUACIÓN DE RIESGO'!$C$22:$D$26,2,FALSE))</f>
        <v>0</v>
      </c>
      <c r="AB296" s="39">
        <f t="shared" si="27"/>
        <v>0</v>
      </c>
      <c r="AC296" s="39" t="str">
        <f>IF(AB296=0,"",LOOKUP(AB296,'EVALUACIÓN DE RIESGO'!$C$30:$C$34,'EVALUACIÓN DE RIESGO'!$B$30:$B$34))</f>
        <v/>
      </c>
      <c r="AD296" s="39">
        <f>+IF(OR(C296="",O296=""),0,VLOOKUP(O296,'EVALUACIÓN DE RIESGO'!$C$22:$D$26,2,FALSE))</f>
        <v>0</v>
      </c>
      <c r="AE296" s="39">
        <f>+IF(OR(C296="",Q296=""),0,(VLOOKUP(Q296,'EVALUACIÓN DE RIESGO'!$B$5:$G$9,6,FALSE)))</f>
        <v>0</v>
      </c>
      <c r="AF296" s="39">
        <f t="shared" si="28"/>
        <v>0</v>
      </c>
      <c r="AG296" s="39" t="str">
        <f>IF(AF296=0,"",LOOKUP(AF296,'EVALUACIÓN DE RIESGO'!$C$30:$C$34,'EVALUACIÓN DE RIESGO'!$B$30:$B$34))</f>
        <v/>
      </c>
    </row>
    <row r="297" spans="1:33" x14ac:dyDescent="0.25">
      <c r="A297" s="40" t="str">
        <f t="shared" si="25"/>
        <v/>
      </c>
      <c r="C297" s="41"/>
      <c r="D297" s="41"/>
      <c r="E297" s="42"/>
      <c r="F297" s="42"/>
      <c r="G297" s="42"/>
      <c r="H297" s="42"/>
      <c r="I297" s="43" t="str">
        <f>+IF(C297="","",IF(Z297=0,"Faltan Datos",IF(Z297="VALORES NO VÁLIDOS","VALORES NO VÁLIDOS",INDEX('[3]EVALUACIÓN DE RIESGO'!$B$5:$B$9,MATCH('ANÁLISIS DE RIESGO'!Z297,'[3]EVALUACIÓN DE RIESGO'!$G$5:$G$9,0),1))))</f>
        <v/>
      </c>
      <c r="J297" s="42"/>
      <c r="K297" s="42"/>
      <c r="L297" s="45" t="str">
        <f t="shared" si="30"/>
        <v/>
      </c>
      <c r="M297" s="47"/>
      <c r="N297" s="47"/>
      <c r="O297" s="42"/>
      <c r="P297" s="42"/>
      <c r="Q297" s="42"/>
      <c r="R297" s="92" t="str">
        <f t="shared" si="26"/>
        <v/>
      </c>
      <c r="V297" s="39" t="str">
        <f>+IF(OR(C297="",E297=""),"",VLOOKUP(E297,'EVALUACIÓN DE RIESGO'!$C$4:$G$9,5,FALSE))</f>
        <v/>
      </c>
      <c r="W297" s="39" t="str">
        <f>+IF(OR(C297="",F297=""),"",INDEX('EVALUACIÓN DE RIESGO'!$G$5:$G$9,MATCH('ANÁLISIS DE RIESGO'!F297,Calidad,0),1))</f>
        <v/>
      </c>
      <c r="X297" s="39" t="str">
        <f>+IF(OR(C297="",G297=""),"",INDEX('EVALUACIÓN DE RIESGO'!$G$5:$G$9,MATCH('ANÁLISIS DE RIESGO'!G297,MedioAmbiente2,0),1))</f>
        <v/>
      </c>
      <c r="Y297" s="39" t="str">
        <f>+IF(OR(C297="",H297=""),"",INDEX('EVALUACIÓN DE RIESGO'!$G$5:$G$9,MATCH('ANÁLISIS DE RIESGO'!H297,Salud,0),1))</f>
        <v/>
      </c>
      <c r="Z297" s="39">
        <f t="shared" si="29"/>
        <v>0</v>
      </c>
      <c r="AA297" s="39">
        <f>+IF(OR(C297="",K297=""),0,VLOOKUP(K297,'EVALUACIÓN DE RIESGO'!$C$22:$D$26,2,FALSE))</f>
        <v>0</v>
      </c>
      <c r="AB297" s="39">
        <f t="shared" si="27"/>
        <v>0</v>
      </c>
      <c r="AC297" s="39" t="str">
        <f>IF(AB297=0,"",LOOKUP(AB297,'EVALUACIÓN DE RIESGO'!$C$30:$C$34,'EVALUACIÓN DE RIESGO'!$B$30:$B$34))</f>
        <v/>
      </c>
      <c r="AD297" s="39">
        <f>+IF(OR(C297="",O297=""),0,VLOOKUP(O297,'EVALUACIÓN DE RIESGO'!$C$22:$D$26,2,FALSE))</f>
        <v>0</v>
      </c>
      <c r="AE297" s="39">
        <f>+IF(OR(C297="",Q297=""),0,(VLOOKUP(Q297,'EVALUACIÓN DE RIESGO'!$B$5:$G$9,6,FALSE)))</f>
        <v>0</v>
      </c>
      <c r="AF297" s="39">
        <f t="shared" si="28"/>
        <v>0</v>
      </c>
      <c r="AG297" s="39" t="str">
        <f>IF(AF297=0,"",LOOKUP(AF297,'EVALUACIÓN DE RIESGO'!$C$30:$C$34,'EVALUACIÓN DE RIESGO'!$B$30:$B$34))</f>
        <v/>
      </c>
    </row>
    <row r="298" spans="1:33" x14ac:dyDescent="0.25">
      <c r="A298" s="40" t="str">
        <f t="shared" si="25"/>
        <v/>
      </c>
      <c r="C298" s="41"/>
      <c r="D298" s="41"/>
      <c r="E298" s="42"/>
      <c r="F298" s="42"/>
      <c r="G298" s="42"/>
      <c r="H298" s="42"/>
      <c r="I298" s="43" t="str">
        <f>+IF(C298="","",IF(Z298=0,"Faltan Datos",IF(Z298="VALORES NO VÁLIDOS","VALORES NO VÁLIDOS",INDEX('[3]EVALUACIÓN DE RIESGO'!$B$5:$B$9,MATCH('ANÁLISIS DE RIESGO'!Z298,'[3]EVALUACIÓN DE RIESGO'!$G$5:$G$9,0),1))))</f>
        <v/>
      </c>
      <c r="J298" s="42"/>
      <c r="K298" s="42"/>
      <c r="L298" s="45" t="str">
        <f t="shared" si="30"/>
        <v/>
      </c>
      <c r="M298" s="47"/>
      <c r="N298" s="47"/>
      <c r="O298" s="42"/>
      <c r="P298" s="42"/>
      <c r="Q298" s="42"/>
      <c r="R298" s="92" t="str">
        <f t="shared" si="26"/>
        <v/>
      </c>
      <c r="V298" s="39" t="str">
        <f>+IF(OR(C298="",E298=""),"",VLOOKUP(E298,'EVALUACIÓN DE RIESGO'!$C$4:$G$9,5,FALSE))</f>
        <v/>
      </c>
      <c r="W298" s="39" t="str">
        <f>+IF(OR(C298="",F298=""),"",INDEX('EVALUACIÓN DE RIESGO'!$G$5:$G$9,MATCH('ANÁLISIS DE RIESGO'!F298,Calidad,0),1))</f>
        <v/>
      </c>
      <c r="X298" s="39" t="str">
        <f>+IF(OR(C298="",G298=""),"",INDEX('EVALUACIÓN DE RIESGO'!$G$5:$G$9,MATCH('ANÁLISIS DE RIESGO'!G298,MedioAmbiente2,0),1))</f>
        <v/>
      </c>
      <c r="Y298" s="39" t="str">
        <f>+IF(OR(C298="",H298=""),"",INDEX('EVALUACIÓN DE RIESGO'!$G$5:$G$9,MATCH('ANÁLISIS DE RIESGO'!H298,Salud,0),1))</f>
        <v/>
      </c>
      <c r="Z298" s="39">
        <f t="shared" si="29"/>
        <v>0</v>
      </c>
      <c r="AA298" s="39">
        <f>+IF(OR(C298="",K298=""),0,VLOOKUP(K298,'EVALUACIÓN DE RIESGO'!$C$22:$D$26,2,FALSE))</f>
        <v>0</v>
      </c>
      <c r="AB298" s="39">
        <f t="shared" si="27"/>
        <v>0</v>
      </c>
      <c r="AC298" s="39" t="str">
        <f>IF(AB298=0,"",LOOKUP(AB298,'EVALUACIÓN DE RIESGO'!$C$30:$C$34,'EVALUACIÓN DE RIESGO'!$B$30:$B$34))</f>
        <v/>
      </c>
      <c r="AD298" s="39">
        <f>+IF(OR(C298="",O298=""),0,VLOOKUP(O298,'EVALUACIÓN DE RIESGO'!$C$22:$D$26,2,FALSE))</f>
        <v>0</v>
      </c>
      <c r="AE298" s="39">
        <f>+IF(OR(C298="",Q298=""),0,(VLOOKUP(Q298,'EVALUACIÓN DE RIESGO'!$B$5:$G$9,6,FALSE)))</f>
        <v>0</v>
      </c>
      <c r="AF298" s="39">
        <f t="shared" si="28"/>
        <v>0</v>
      </c>
      <c r="AG298" s="39" t="str">
        <f>IF(AF298=0,"",LOOKUP(AF298,'EVALUACIÓN DE RIESGO'!$C$30:$C$34,'EVALUACIÓN DE RIESGO'!$B$30:$B$34))</f>
        <v/>
      </c>
    </row>
    <row r="299" spans="1:33" x14ac:dyDescent="0.25">
      <c r="A299" s="40" t="str">
        <f t="shared" si="25"/>
        <v/>
      </c>
      <c r="C299" s="41"/>
      <c r="D299" s="41"/>
      <c r="E299" s="42"/>
      <c r="F299" s="42"/>
      <c r="G299" s="42"/>
      <c r="H299" s="42"/>
      <c r="I299" s="43" t="str">
        <f>+IF(C299="","",IF(Z299=0,"Faltan Datos",IF(Z299="VALORES NO VÁLIDOS","VALORES NO VÁLIDOS",INDEX('[3]EVALUACIÓN DE RIESGO'!$B$5:$B$9,MATCH('ANÁLISIS DE RIESGO'!Z299,'[3]EVALUACIÓN DE RIESGO'!$G$5:$G$9,0),1))))</f>
        <v/>
      </c>
      <c r="J299" s="42"/>
      <c r="K299" s="42"/>
      <c r="L299" s="45" t="str">
        <f t="shared" si="30"/>
        <v/>
      </c>
      <c r="M299" s="47"/>
      <c r="N299" s="47"/>
      <c r="O299" s="42"/>
      <c r="P299" s="42"/>
      <c r="Q299" s="42"/>
      <c r="R299" s="92" t="str">
        <f t="shared" si="26"/>
        <v/>
      </c>
      <c r="V299" s="39" t="str">
        <f>+IF(OR(C299="",E299=""),"",VLOOKUP(E299,'EVALUACIÓN DE RIESGO'!$C$4:$G$9,5,FALSE))</f>
        <v/>
      </c>
      <c r="W299" s="39" t="str">
        <f>+IF(OR(C299="",F299=""),"",INDEX('EVALUACIÓN DE RIESGO'!$G$5:$G$9,MATCH('ANÁLISIS DE RIESGO'!F299,Calidad,0),1))</f>
        <v/>
      </c>
      <c r="X299" s="39" t="str">
        <f>+IF(OR(C299="",G299=""),"",INDEX('EVALUACIÓN DE RIESGO'!$G$5:$G$9,MATCH('ANÁLISIS DE RIESGO'!G299,MedioAmbiente2,0),1))</f>
        <v/>
      </c>
      <c r="Y299" s="39" t="str">
        <f>+IF(OR(C299="",H299=""),"",INDEX('EVALUACIÓN DE RIESGO'!$G$5:$G$9,MATCH('ANÁLISIS DE RIESGO'!H299,Salud,0),1))</f>
        <v/>
      </c>
      <c r="Z299" s="39">
        <f t="shared" si="29"/>
        <v>0</v>
      </c>
      <c r="AA299" s="39">
        <f>+IF(OR(C299="",K299=""),0,VLOOKUP(K299,'EVALUACIÓN DE RIESGO'!$C$22:$D$26,2,FALSE))</f>
        <v>0</v>
      </c>
      <c r="AB299" s="39">
        <f t="shared" si="27"/>
        <v>0</v>
      </c>
      <c r="AC299" s="39" t="str">
        <f>IF(AB299=0,"",LOOKUP(AB299,'EVALUACIÓN DE RIESGO'!$C$30:$C$34,'EVALUACIÓN DE RIESGO'!$B$30:$B$34))</f>
        <v/>
      </c>
      <c r="AD299" s="39">
        <f>+IF(OR(C299="",O299=""),0,VLOOKUP(O299,'EVALUACIÓN DE RIESGO'!$C$22:$D$26,2,FALSE))</f>
        <v>0</v>
      </c>
      <c r="AE299" s="39">
        <f>+IF(OR(C299="",Q299=""),0,(VLOOKUP(Q299,'EVALUACIÓN DE RIESGO'!$B$5:$G$9,6,FALSE)))</f>
        <v>0</v>
      </c>
      <c r="AF299" s="39">
        <f t="shared" si="28"/>
        <v>0</v>
      </c>
      <c r="AG299" s="39" t="str">
        <f>IF(AF299=0,"",LOOKUP(AF299,'EVALUACIÓN DE RIESGO'!$C$30:$C$34,'EVALUACIÓN DE RIESGO'!$B$30:$B$34))</f>
        <v/>
      </c>
    </row>
    <row r="300" spans="1:33" x14ac:dyDescent="0.25">
      <c r="A300" s="40" t="str">
        <f t="shared" si="25"/>
        <v/>
      </c>
      <c r="C300" s="41"/>
      <c r="D300" s="41"/>
      <c r="E300" s="42"/>
      <c r="F300" s="42"/>
      <c r="G300" s="42"/>
      <c r="H300" s="42"/>
      <c r="I300" s="43" t="str">
        <f>+IF(C300="","",IF(Z300=0,"Faltan Datos",IF(Z300="VALORES NO VÁLIDOS","VALORES NO VÁLIDOS",INDEX('[3]EVALUACIÓN DE RIESGO'!$B$5:$B$9,MATCH('ANÁLISIS DE RIESGO'!Z300,'[3]EVALUACIÓN DE RIESGO'!$G$5:$G$9,0),1))))</f>
        <v/>
      </c>
      <c r="J300" s="42"/>
      <c r="K300" s="42"/>
      <c r="L300" s="45" t="str">
        <f t="shared" si="30"/>
        <v/>
      </c>
      <c r="M300" s="47"/>
      <c r="N300" s="47"/>
      <c r="O300" s="42"/>
      <c r="P300" s="42"/>
      <c r="Q300" s="42"/>
      <c r="R300" s="92" t="str">
        <f t="shared" si="26"/>
        <v/>
      </c>
      <c r="V300" s="39" t="str">
        <f>+IF(OR(C300="",E300=""),"",VLOOKUP(E300,'EVALUACIÓN DE RIESGO'!$C$4:$G$9,5,FALSE))</f>
        <v/>
      </c>
      <c r="W300" s="39" t="str">
        <f>+IF(OR(C300="",F300=""),"",INDEX('EVALUACIÓN DE RIESGO'!$G$5:$G$9,MATCH('ANÁLISIS DE RIESGO'!F300,Calidad,0),1))</f>
        <v/>
      </c>
      <c r="X300" s="39" t="str">
        <f>+IF(OR(C300="",G300=""),"",INDEX('EVALUACIÓN DE RIESGO'!$G$5:$G$9,MATCH('ANÁLISIS DE RIESGO'!G300,MedioAmbiente2,0),1))</f>
        <v/>
      </c>
      <c r="Y300" s="39" t="str">
        <f>+IF(OR(C300="",H300=""),"",INDEX('EVALUACIÓN DE RIESGO'!$G$5:$G$9,MATCH('ANÁLISIS DE RIESGO'!H300,Salud,0),1))</f>
        <v/>
      </c>
      <c r="Z300" s="39">
        <f t="shared" si="29"/>
        <v>0</v>
      </c>
      <c r="AA300" s="39">
        <f>+IF(OR(C300="",K300=""),0,VLOOKUP(K300,'EVALUACIÓN DE RIESGO'!$C$22:$D$26,2,FALSE))</f>
        <v>0</v>
      </c>
      <c r="AB300" s="39">
        <f t="shared" si="27"/>
        <v>0</v>
      </c>
      <c r="AC300" s="39" t="str">
        <f>IF(AB300=0,"",LOOKUP(AB300,'EVALUACIÓN DE RIESGO'!$C$30:$C$34,'EVALUACIÓN DE RIESGO'!$B$30:$B$34))</f>
        <v/>
      </c>
      <c r="AD300" s="39">
        <f>+IF(OR(C300="",O300=""),0,VLOOKUP(O300,'EVALUACIÓN DE RIESGO'!$C$22:$D$26,2,FALSE))</f>
        <v>0</v>
      </c>
      <c r="AE300" s="39">
        <f>+IF(OR(C300="",Q300=""),0,(VLOOKUP(Q300,'EVALUACIÓN DE RIESGO'!$B$5:$G$9,6,FALSE)))</f>
        <v>0</v>
      </c>
      <c r="AF300" s="39">
        <f t="shared" si="28"/>
        <v>0</v>
      </c>
      <c r="AG300" s="39" t="str">
        <f>IF(AF300=0,"",LOOKUP(AF300,'EVALUACIÓN DE RIESGO'!$C$30:$C$34,'EVALUACIÓN DE RIESGO'!$B$30:$B$34))</f>
        <v/>
      </c>
    </row>
    <row r="301" spans="1:33" x14ac:dyDescent="0.25">
      <c r="A301" s="40" t="str">
        <f t="shared" ref="A301:A364" si="31">+IF(C301="","",A300+1)</f>
        <v/>
      </c>
      <c r="C301" s="41"/>
      <c r="D301" s="41"/>
      <c r="E301" s="42"/>
      <c r="F301" s="42"/>
      <c r="G301" s="42"/>
      <c r="H301" s="42"/>
      <c r="I301" s="43" t="str">
        <f>+IF(C301="","",IF(Z301=0,"Faltan Datos",IF(Z301="VALORES NO VÁLIDOS","VALORES NO VÁLIDOS",INDEX('[3]EVALUACIÓN DE RIESGO'!$B$5:$B$9,MATCH('ANÁLISIS DE RIESGO'!Z301,'[3]EVALUACIÓN DE RIESGO'!$G$5:$G$9,0),1))))</f>
        <v/>
      </c>
      <c r="J301" s="42"/>
      <c r="K301" s="42"/>
      <c r="L301" s="45" t="str">
        <f t="shared" si="30"/>
        <v/>
      </c>
      <c r="M301" s="47"/>
      <c r="N301" s="47"/>
      <c r="O301" s="42"/>
      <c r="P301" s="42"/>
      <c r="Q301" s="42"/>
      <c r="R301" s="92" t="str">
        <f t="shared" si="26"/>
        <v/>
      </c>
      <c r="V301" s="39" t="str">
        <f>+IF(OR(C301="",E301=""),"",VLOOKUP(E301,'EVALUACIÓN DE RIESGO'!$C$4:$G$9,5,FALSE))</f>
        <v/>
      </c>
      <c r="W301" s="39" t="str">
        <f>+IF(OR(C301="",F301=""),"",INDEX('EVALUACIÓN DE RIESGO'!$G$5:$G$9,MATCH('ANÁLISIS DE RIESGO'!F301,Calidad,0),1))</f>
        <v/>
      </c>
      <c r="X301" s="39" t="str">
        <f>+IF(OR(C301="",G301=""),"",INDEX('EVALUACIÓN DE RIESGO'!$G$5:$G$9,MATCH('ANÁLISIS DE RIESGO'!G301,MedioAmbiente2,0),1))</f>
        <v/>
      </c>
      <c r="Y301" s="39" t="str">
        <f>+IF(OR(C301="",H301=""),"",INDEX('EVALUACIÓN DE RIESGO'!$G$5:$G$9,MATCH('ANÁLISIS DE RIESGO'!H301,Salud,0),1))</f>
        <v/>
      </c>
      <c r="Z301" s="39">
        <f t="shared" si="29"/>
        <v>0</v>
      </c>
      <c r="AA301" s="39">
        <f>+IF(OR(C301="",K301=""),0,VLOOKUP(K301,'EVALUACIÓN DE RIESGO'!$C$22:$D$26,2,FALSE))</f>
        <v>0</v>
      </c>
      <c r="AB301" s="39">
        <f t="shared" si="27"/>
        <v>0</v>
      </c>
      <c r="AC301" s="39" t="str">
        <f>IF(AB301=0,"",LOOKUP(AB301,'EVALUACIÓN DE RIESGO'!$C$30:$C$34,'EVALUACIÓN DE RIESGO'!$B$30:$B$34))</f>
        <v/>
      </c>
      <c r="AD301" s="39">
        <f>+IF(OR(C301="",O301=""),0,VLOOKUP(O301,'EVALUACIÓN DE RIESGO'!$C$22:$D$26,2,FALSE))</f>
        <v>0</v>
      </c>
      <c r="AE301" s="39">
        <f>+IF(OR(C301="",Q301=""),0,(VLOOKUP(Q301,'EVALUACIÓN DE RIESGO'!$B$5:$G$9,6,FALSE)))</f>
        <v>0</v>
      </c>
      <c r="AF301" s="39">
        <f t="shared" si="28"/>
        <v>0</v>
      </c>
      <c r="AG301" s="39" t="str">
        <f>IF(AF301=0,"",LOOKUP(AF301,'EVALUACIÓN DE RIESGO'!$C$30:$C$34,'EVALUACIÓN DE RIESGO'!$B$30:$B$34))</f>
        <v/>
      </c>
    </row>
    <row r="302" spans="1:33" x14ac:dyDescent="0.25">
      <c r="A302" s="40" t="str">
        <f t="shared" si="31"/>
        <v/>
      </c>
      <c r="C302" s="41"/>
      <c r="D302" s="41"/>
      <c r="E302" s="42"/>
      <c r="F302" s="42"/>
      <c r="G302" s="42"/>
      <c r="H302" s="42"/>
      <c r="I302" s="43" t="str">
        <f>+IF(C302="","",IF(Z302=0,"Faltan Datos",IF(Z302="VALORES NO VÁLIDOS","VALORES NO VÁLIDOS",INDEX('[3]EVALUACIÓN DE RIESGO'!$B$5:$B$9,MATCH('ANÁLISIS DE RIESGO'!Z302,'[3]EVALUACIÓN DE RIESGO'!$G$5:$G$9,0),1))))</f>
        <v/>
      </c>
      <c r="J302" s="42"/>
      <c r="K302" s="42"/>
      <c r="L302" s="45" t="str">
        <f t="shared" si="30"/>
        <v/>
      </c>
      <c r="M302" s="47"/>
      <c r="N302" s="47"/>
      <c r="O302" s="42"/>
      <c r="P302" s="42"/>
      <c r="Q302" s="42"/>
      <c r="R302" s="92" t="str">
        <f t="shared" si="26"/>
        <v/>
      </c>
      <c r="V302" s="39" t="str">
        <f>+IF(OR(C302="",E302=""),"",VLOOKUP(E302,'EVALUACIÓN DE RIESGO'!$C$4:$G$9,5,FALSE))</f>
        <v/>
      </c>
      <c r="W302" s="39" t="str">
        <f>+IF(OR(C302="",F302=""),"",INDEX('EVALUACIÓN DE RIESGO'!$G$5:$G$9,MATCH('ANÁLISIS DE RIESGO'!F302,Calidad,0),1))</f>
        <v/>
      </c>
      <c r="X302" s="39" t="str">
        <f>+IF(OR(C302="",G302=""),"",INDEX('EVALUACIÓN DE RIESGO'!$G$5:$G$9,MATCH('ANÁLISIS DE RIESGO'!G302,MedioAmbiente2,0),1))</f>
        <v/>
      </c>
      <c r="Y302" s="39" t="str">
        <f>+IF(OR(C302="",H302=""),"",INDEX('EVALUACIÓN DE RIESGO'!$G$5:$G$9,MATCH('ANÁLISIS DE RIESGO'!H302,Salud,0),1))</f>
        <v/>
      </c>
      <c r="Z302" s="39">
        <f t="shared" si="29"/>
        <v>0</v>
      </c>
      <c r="AA302" s="39">
        <f>+IF(OR(C302="",K302=""),0,VLOOKUP(K302,'EVALUACIÓN DE RIESGO'!$C$22:$D$26,2,FALSE))</f>
        <v>0</v>
      </c>
      <c r="AB302" s="39">
        <f t="shared" si="27"/>
        <v>0</v>
      </c>
      <c r="AC302" s="39" t="str">
        <f>IF(AB302=0,"",LOOKUP(AB302,'EVALUACIÓN DE RIESGO'!$C$30:$C$34,'EVALUACIÓN DE RIESGO'!$B$30:$B$34))</f>
        <v/>
      </c>
      <c r="AD302" s="39">
        <f>+IF(OR(C302="",O302=""),0,VLOOKUP(O302,'EVALUACIÓN DE RIESGO'!$C$22:$D$26,2,FALSE))</f>
        <v>0</v>
      </c>
      <c r="AE302" s="39">
        <f>+IF(OR(C302="",Q302=""),0,(VLOOKUP(Q302,'EVALUACIÓN DE RIESGO'!$B$5:$G$9,6,FALSE)))</f>
        <v>0</v>
      </c>
      <c r="AF302" s="39">
        <f t="shared" si="28"/>
        <v>0</v>
      </c>
      <c r="AG302" s="39" t="str">
        <f>IF(AF302=0,"",LOOKUP(AF302,'EVALUACIÓN DE RIESGO'!$C$30:$C$34,'EVALUACIÓN DE RIESGO'!$B$30:$B$34))</f>
        <v/>
      </c>
    </row>
    <row r="303" spans="1:33" x14ac:dyDescent="0.25">
      <c r="A303" s="40" t="str">
        <f t="shared" si="31"/>
        <v/>
      </c>
      <c r="C303" s="41"/>
      <c r="D303" s="41"/>
      <c r="E303" s="42"/>
      <c r="F303" s="42"/>
      <c r="G303" s="42"/>
      <c r="H303" s="42"/>
      <c r="I303" s="43" t="str">
        <f>+IF(C303="","",IF(Z303=0,"Faltan Datos",IF(Z303="VALORES NO VÁLIDOS","VALORES NO VÁLIDOS",INDEX('[3]EVALUACIÓN DE RIESGO'!$B$5:$B$9,MATCH('ANÁLISIS DE RIESGO'!Z303,'[3]EVALUACIÓN DE RIESGO'!$G$5:$G$9,0),1))))</f>
        <v/>
      </c>
      <c r="J303" s="42"/>
      <c r="K303" s="42"/>
      <c r="L303" s="45" t="str">
        <f t="shared" si="30"/>
        <v/>
      </c>
      <c r="M303" s="47"/>
      <c r="N303" s="47"/>
      <c r="O303" s="42"/>
      <c r="P303" s="42"/>
      <c r="Q303" s="42"/>
      <c r="R303" s="92" t="str">
        <f t="shared" si="26"/>
        <v/>
      </c>
      <c r="V303" s="39" t="str">
        <f>+IF(OR(C303="",E303=""),"",VLOOKUP(E303,'EVALUACIÓN DE RIESGO'!$C$4:$G$9,5,FALSE))</f>
        <v/>
      </c>
      <c r="W303" s="39" t="str">
        <f>+IF(OR(C303="",F303=""),"",INDEX('EVALUACIÓN DE RIESGO'!$G$5:$G$9,MATCH('ANÁLISIS DE RIESGO'!F303,Calidad,0),1))</f>
        <v/>
      </c>
      <c r="X303" s="39" t="str">
        <f>+IF(OR(C303="",G303=""),"",INDEX('EVALUACIÓN DE RIESGO'!$G$5:$G$9,MATCH('ANÁLISIS DE RIESGO'!G303,MedioAmbiente2,0),1))</f>
        <v/>
      </c>
      <c r="Y303" s="39" t="str">
        <f>+IF(OR(C303="",H303=""),"",INDEX('EVALUACIÓN DE RIESGO'!$G$5:$G$9,MATCH('ANÁLISIS DE RIESGO'!H303,Salud,0),1))</f>
        <v/>
      </c>
      <c r="Z303" s="39">
        <f t="shared" si="29"/>
        <v>0</v>
      </c>
      <c r="AA303" s="39">
        <f>+IF(OR(C303="",K303=""),0,VLOOKUP(K303,'EVALUACIÓN DE RIESGO'!$C$22:$D$26,2,FALSE))</f>
        <v>0</v>
      </c>
      <c r="AB303" s="39">
        <f t="shared" si="27"/>
        <v>0</v>
      </c>
      <c r="AC303" s="39" t="str">
        <f>IF(AB303=0,"",LOOKUP(AB303,'EVALUACIÓN DE RIESGO'!$C$30:$C$34,'EVALUACIÓN DE RIESGO'!$B$30:$B$34))</f>
        <v/>
      </c>
      <c r="AD303" s="39">
        <f>+IF(OR(C303="",O303=""),0,VLOOKUP(O303,'EVALUACIÓN DE RIESGO'!$C$22:$D$26,2,FALSE))</f>
        <v>0</v>
      </c>
      <c r="AE303" s="39">
        <f>+IF(OR(C303="",Q303=""),0,(VLOOKUP(Q303,'EVALUACIÓN DE RIESGO'!$B$5:$G$9,6,FALSE)))</f>
        <v>0</v>
      </c>
      <c r="AF303" s="39">
        <f t="shared" si="28"/>
        <v>0</v>
      </c>
      <c r="AG303" s="39" t="str">
        <f>IF(AF303=0,"",LOOKUP(AF303,'EVALUACIÓN DE RIESGO'!$C$30:$C$34,'EVALUACIÓN DE RIESGO'!$B$30:$B$34))</f>
        <v/>
      </c>
    </row>
    <row r="304" spans="1:33" x14ac:dyDescent="0.25">
      <c r="A304" s="40" t="str">
        <f t="shared" si="31"/>
        <v/>
      </c>
      <c r="C304" s="41"/>
      <c r="D304" s="41"/>
      <c r="E304" s="42"/>
      <c r="F304" s="42"/>
      <c r="G304" s="42"/>
      <c r="H304" s="42"/>
      <c r="I304" s="43" t="str">
        <f>+IF(C304="","",IF(Z304=0,"Faltan Datos",IF(Z304="VALORES NO VÁLIDOS","VALORES NO VÁLIDOS",INDEX('[3]EVALUACIÓN DE RIESGO'!$B$5:$B$9,MATCH('ANÁLISIS DE RIESGO'!Z304,'[3]EVALUACIÓN DE RIESGO'!$G$5:$G$9,0),1))))</f>
        <v/>
      </c>
      <c r="J304" s="42"/>
      <c r="K304" s="42"/>
      <c r="L304" s="45" t="str">
        <f t="shared" si="30"/>
        <v/>
      </c>
      <c r="M304" s="47"/>
      <c r="N304" s="47"/>
      <c r="O304" s="42"/>
      <c r="P304" s="42"/>
      <c r="Q304" s="42"/>
      <c r="R304" s="92" t="str">
        <f t="shared" si="26"/>
        <v/>
      </c>
      <c r="V304" s="39" t="str">
        <f>+IF(OR(C304="",E304=""),"",VLOOKUP(E304,'EVALUACIÓN DE RIESGO'!$C$4:$G$9,5,FALSE))</f>
        <v/>
      </c>
      <c r="W304" s="39" t="str">
        <f>+IF(OR(C304="",F304=""),"",INDEX('EVALUACIÓN DE RIESGO'!$G$5:$G$9,MATCH('ANÁLISIS DE RIESGO'!F304,Calidad,0),1))</f>
        <v/>
      </c>
      <c r="X304" s="39" t="str">
        <f>+IF(OR(C304="",G304=""),"",INDEX('EVALUACIÓN DE RIESGO'!$G$5:$G$9,MATCH('ANÁLISIS DE RIESGO'!G304,MedioAmbiente2,0),1))</f>
        <v/>
      </c>
      <c r="Y304" s="39" t="str">
        <f>+IF(OR(C304="",H304=""),"",INDEX('EVALUACIÓN DE RIESGO'!$G$5:$G$9,MATCH('ANÁLISIS DE RIESGO'!H304,Salud,0),1))</f>
        <v/>
      </c>
      <c r="Z304" s="39">
        <f t="shared" si="29"/>
        <v>0</v>
      </c>
      <c r="AA304" s="39">
        <f>+IF(OR(C304="",K304=""),0,VLOOKUP(K304,'EVALUACIÓN DE RIESGO'!$C$22:$D$26,2,FALSE))</f>
        <v>0</v>
      </c>
      <c r="AB304" s="39">
        <f t="shared" si="27"/>
        <v>0</v>
      </c>
      <c r="AC304" s="39" t="str">
        <f>IF(AB304=0,"",LOOKUP(AB304,'EVALUACIÓN DE RIESGO'!$C$30:$C$34,'EVALUACIÓN DE RIESGO'!$B$30:$B$34))</f>
        <v/>
      </c>
      <c r="AD304" s="39">
        <f>+IF(OR(C304="",O304=""),0,VLOOKUP(O304,'EVALUACIÓN DE RIESGO'!$C$22:$D$26,2,FALSE))</f>
        <v>0</v>
      </c>
      <c r="AE304" s="39">
        <f>+IF(OR(C304="",Q304=""),0,(VLOOKUP(Q304,'EVALUACIÓN DE RIESGO'!$B$5:$G$9,6,FALSE)))</f>
        <v>0</v>
      </c>
      <c r="AF304" s="39">
        <f t="shared" si="28"/>
        <v>0</v>
      </c>
      <c r="AG304" s="39" t="str">
        <f>IF(AF304=0,"",LOOKUP(AF304,'EVALUACIÓN DE RIESGO'!$C$30:$C$34,'EVALUACIÓN DE RIESGO'!$B$30:$B$34))</f>
        <v/>
      </c>
    </row>
    <row r="305" spans="1:33" x14ac:dyDescent="0.25">
      <c r="A305" s="40" t="str">
        <f t="shared" si="31"/>
        <v/>
      </c>
      <c r="C305" s="41"/>
      <c r="D305" s="41"/>
      <c r="E305" s="42"/>
      <c r="F305" s="42"/>
      <c r="G305" s="42"/>
      <c r="H305" s="42"/>
      <c r="I305" s="43" t="str">
        <f>+IF(C305="","",IF(Z305=0,"Faltan Datos",IF(Z305="VALORES NO VÁLIDOS","VALORES NO VÁLIDOS",INDEX('[3]EVALUACIÓN DE RIESGO'!$B$5:$B$9,MATCH('ANÁLISIS DE RIESGO'!Z305,'[3]EVALUACIÓN DE RIESGO'!$G$5:$G$9,0),1))))</f>
        <v/>
      </c>
      <c r="J305" s="42"/>
      <c r="K305" s="42"/>
      <c r="L305" s="45" t="str">
        <f t="shared" si="30"/>
        <v/>
      </c>
      <c r="M305" s="47"/>
      <c r="N305" s="47"/>
      <c r="O305" s="42"/>
      <c r="P305" s="42"/>
      <c r="Q305" s="42"/>
      <c r="R305" s="92" t="str">
        <f t="shared" si="26"/>
        <v/>
      </c>
      <c r="V305" s="39" t="str">
        <f>+IF(OR(C305="",E305=""),"",VLOOKUP(E305,'EVALUACIÓN DE RIESGO'!$C$4:$G$9,5,FALSE))</f>
        <v/>
      </c>
      <c r="W305" s="39" t="str">
        <f>+IF(OR(C305="",F305=""),"",INDEX('EVALUACIÓN DE RIESGO'!$G$5:$G$9,MATCH('ANÁLISIS DE RIESGO'!F305,Calidad,0),1))</f>
        <v/>
      </c>
      <c r="X305" s="39" t="str">
        <f>+IF(OR(C305="",G305=""),"",INDEX('EVALUACIÓN DE RIESGO'!$G$5:$G$9,MATCH('ANÁLISIS DE RIESGO'!G305,MedioAmbiente2,0),1))</f>
        <v/>
      </c>
      <c r="Y305" s="39" t="str">
        <f>+IF(OR(C305="",H305=""),"",INDEX('EVALUACIÓN DE RIESGO'!$G$5:$G$9,MATCH('ANÁLISIS DE RIESGO'!H305,Salud,0),1))</f>
        <v/>
      </c>
      <c r="Z305" s="39">
        <f t="shared" si="29"/>
        <v>0</v>
      </c>
      <c r="AA305" s="39">
        <f>+IF(OR(C305="",K305=""),0,VLOOKUP(K305,'EVALUACIÓN DE RIESGO'!$C$22:$D$26,2,FALSE))</f>
        <v>0</v>
      </c>
      <c r="AB305" s="39">
        <f t="shared" si="27"/>
        <v>0</v>
      </c>
      <c r="AC305" s="39" t="str">
        <f>IF(AB305=0,"",LOOKUP(AB305,'EVALUACIÓN DE RIESGO'!$C$30:$C$34,'EVALUACIÓN DE RIESGO'!$B$30:$B$34))</f>
        <v/>
      </c>
      <c r="AD305" s="39">
        <f>+IF(OR(C305="",O305=""),0,VLOOKUP(O305,'EVALUACIÓN DE RIESGO'!$C$22:$D$26,2,FALSE))</f>
        <v>0</v>
      </c>
      <c r="AE305" s="39">
        <f>+IF(OR(C305="",Q305=""),0,(VLOOKUP(Q305,'EVALUACIÓN DE RIESGO'!$B$5:$G$9,6,FALSE)))</f>
        <v>0</v>
      </c>
      <c r="AF305" s="39">
        <f t="shared" si="28"/>
        <v>0</v>
      </c>
      <c r="AG305" s="39" t="str">
        <f>IF(AF305=0,"",LOOKUP(AF305,'EVALUACIÓN DE RIESGO'!$C$30:$C$34,'EVALUACIÓN DE RIESGO'!$B$30:$B$34))</f>
        <v/>
      </c>
    </row>
    <row r="306" spans="1:33" x14ac:dyDescent="0.25">
      <c r="A306" s="40" t="str">
        <f t="shared" si="31"/>
        <v/>
      </c>
      <c r="C306" s="41"/>
      <c r="D306" s="41"/>
      <c r="E306" s="42"/>
      <c r="F306" s="42"/>
      <c r="G306" s="42"/>
      <c r="H306" s="42"/>
      <c r="I306" s="43" t="str">
        <f>+IF(C306="","",IF(Z306=0,"Faltan Datos",IF(Z306="VALORES NO VÁLIDOS","VALORES NO VÁLIDOS",INDEX('[3]EVALUACIÓN DE RIESGO'!$B$5:$B$9,MATCH('ANÁLISIS DE RIESGO'!Z306,'[3]EVALUACIÓN DE RIESGO'!$G$5:$G$9,0),1))))</f>
        <v/>
      </c>
      <c r="J306" s="42"/>
      <c r="K306" s="42"/>
      <c r="L306" s="45" t="str">
        <f t="shared" si="30"/>
        <v/>
      </c>
      <c r="M306" s="47"/>
      <c r="N306" s="47"/>
      <c r="O306" s="42"/>
      <c r="P306" s="42"/>
      <c r="Q306" s="42"/>
      <c r="R306" s="92" t="str">
        <f t="shared" si="26"/>
        <v/>
      </c>
      <c r="V306" s="39" t="str">
        <f>+IF(OR(C306="",E306=""),"",VLOOKUP(E306,'EVALUACIÓN DE RIESGO'!$C$4:$G$9,5,FALSE))</f>
        <v/>
      </c>
      <c r="W306" s="39" t="str">
        <f>+IF(OR(C306="",F306=""),"",INDEX('EVALUACIÓN DE RIESGO'!$G$5:$G$9,MATCH('ANÁLISIS DE RIESGO'!F306,Calidad,0),1))</f>
        <v/>
      </c>
      <c r="X306" s="39" t="str">
        <f>+IF(OR(C306="",G306=""),"",INDEX('EVALUACIÓN DE RIESGO'!$G$5:$G$9,MATCH('ANÁLISIS DE RIESGO'!G306,MedioAmbiente2,0),1))</f>
        <v/>
      </c>
      <c r="Y306" s="39" t="str">
        <f>+IF(OR(C306="",H306=""),"",INDEX('EVALUACIÓN DE RIESGO'!$G$5:$G$9,MATCH('ANÁLISIS DE RIESGO'!H306,Salud,0),1))</f>
        <v/>
      </c>
      <c r="Z306" s="39">
        <f t="shared" si="29"/>
        <v>0</v>
      </c>
      <c r="AA306" s="39">
        <f>+IF(OR(C306="",K306=""),0,VLOOKUP(K306,'EVALUACIÓN DE RIESGO'!$C$22:$D$26,2,FALSE))</f>
        <v>0</v>
      </c>
      <c r="AB306" s="39">
        <f t="shared" si="27"/>
        <v>0</v>
      </c>
      <c r="AC306" s="39" t="str">
        <f>IF(AB306=0,"",LOOKUP(AB306,'EVALUACIÓN DE RIESGO'!$C$30:$C$34,'EVALUACIÓN DE RIESGO'!$B$30:$B$34))</f>
        <v/>
      </c>
      <c r="AD306" s="39">
        <f>+IF(OR(C306="",O306=""),0,VLOOKUP(O306,'EVALUACIÓN DE RIESGO'!$C$22:$D$26,2,FALSE))</f>
        <v>0</v>
      </c>
      <c r="AE306" s="39">
        <f>+IF(OR(C306="",Q306=""),0,(VLOOKUP(Q306,'EVALUACIÓN DE RIESGO'!$B$5:$G$9,6,FALSE)))</f>
        <v>0</v>
      </c>
      <c r="AF306" s="39">
        <f t="shared" si="28"/>
        <v>0</v>
      </c>
      <c r="AG306" s="39" t="str">
        <f>IF(AF306=0,"",LOOKUP(AF306,'EVALUACIÓN DE RIESGO'!$C$30:$C$34,'EVALUACIÓN DE RIESGO'!$B$30:$B$34))</f>
        <v/>
      </c>
    </row>
    <row r="307" spans="1:33" x14ac:dyDescent="0.25">
      <c r="A307" s="40" t="str">
        <f t="shared" si="31"/>
        <v/>
      </c>
      <c r="C307" s="41"/>
      <c r="D307" s="41"/>
      <c r="E307" s="42"/>
      <c r="F307" s="42"/>
      <c r="G307" s="42"/>
      <c r="H307" s="42"/>
      <c r="I307" s="43" t="str">
        <f>+IF(C307="","",IF(Z307=0,"Faltan Datos",IF(Z307="VALORES NO VÁLIDOS","VALORES NO VÁLIDOS",INDEX('[3]EVALUACIÓN DE RIESGO'!$B$5:$B$9,MATCH('ANÁLISIS DE RIESGO'!Z307,'[3]EVALUACIÓN DE RIESGO'!$G$5:$G$9,0),1))))</f>
        <v/>
      </c>
      <c r="J307" s="42"/>
      <c r="K307" s="42"/>
      <c r="L307" s="45" t="str">
        <f t="shared" si="30"/>
        <v/>
      </c>
      <c r="M307" s="47"/>
      <c r="N307" s="47"/>
      <c r="O307" s="42"/>
      <c r="P307" s="42"/>
      <c r="Q307" s="42"/>
      <c r="R307" s="92" t="str">
        <f t="shared" si="26"/>
        <v/>
      </c>
      <c r="V307" s="39" t="str">
        <f>+IF(OR(C307="",E307=""),"",VLOOKUP(E307,'EVALUACIÓN DE RIESGO'!$C$4:$G$9,5,FALSE))</f>
        <v/>
      </c>
      <c r="W307" s="39" t="str">
        <f>+IF(OR(C307="",F307=""),"",INDEX('EVALUACIÓN DE RIESGO'!$G$5:$G$9,MATCH('ANÁLISIS DE RIESGO'!F307,Calidad,0),1))</f>
        <v/>
      </c>
      <c r="X307" s="39" t="str">
        <f>+IF(OR(C307="",G307=""),"",INDEX('EVALUACIÓN DE RIESGO'!$G$5:$G$9,MATCH('ANÁLISIS DE RIESGO'!G307,MedioAmbiente2,0),1))</f>
        <v/>
      </c>
      <c r="Y307" s="39" t="str">
        <f>+IF(OR(C307="",H307=""),"",INDEX('EVALUACIÓN DE RIESGO'!$G$5:$G$9,MATCH('ANÁLISIS DE RIESGO'!H307,Salud,0),1))</f>
        <v/>
      </c>
      <c r="Z307" s="39">
        <f t="shared" si="29"/>
        <v>0</v>
      </c>
      <c r="AA307" s="39">
        <f>+IF(OR(C307="",K307=""),0,VLOOKUP(K307,'EVALUACIÓN DE RIESGO'!$C$22:$D$26,2,FALSE))</f>
        <v>0</v>
      </c>
      <c r="AB307" s="39">
        <f t="shared" si="27"/>
        <v>0</v>
      </c>
      <c r="AC307" s="39" t="str">
        <f>IF(AB307=0,"",LOOKUP(AB307,'EVALUACIÓN DE RIESGO'!$C$30:$C$34,'EVALUACIÓN DE RIESGO'!$B$30:$B$34))</f>
        <v/>
      </c>
      <c r="AD307" s="39">
        <f>+IF(OR(C307="",O307=""),0,VLOOKUP(O307,'EVALUACIÓN DE RIESGO'!$C$22:$D$26,2,FALSE))</f>
        <v>0</v>
      </c>
      <c r="AE307" s="39">
        <f>+IF(OR(C307="",Q307=""),0,(VLOOKUP(Q307,'EVALUACIÓN DE RIESGO'!$B$5:$G$9,6,FALSE)))</f>
        <v>0</v>
      </c>
      <c r="AF307" s="39">
        <f t="shared" si="28"/>
        <v>0</v>
      </c>
      <c r="AG307" s="39" t="str">
        <f>IF(AF307=0,"",LOOKUP(AF307,'EVALUACIÓN DE RIESGO'!$C$30:$C$34,'EVALUACIÓN DE RIESGO'!$B$30:$B$34))</f>
        <v/>
      </c>
    </row>
    <row r="308" spans="1:33" x14ac:dyDescent="0.25">
      <c r="A308" s="40" t="str">
        <f t="shared" si="31"/>
        <v/>
      </c>
      <c r="C308" s="41"/>
      <c r="D308" s="41"/>
      <c r="E308" s="42"/>
      <c r="F308" s="42"/>
      <c r="G308" s="42"/>
      <c r="H308" s="42"/>
      <c r="I308" s="43" t="str">
        <f>+IF(C308="","",IF(Z308=0,"Faltan Datos",IF(Z308="VALORES NO VÁLIDOS","VALORES NO VÁLIDOS",INDEX('[3]EVALUACIÓN DE RIESGO'!$B$5:$B$9,MATCH('ANÁLISIS DE RIESGO'!Z308,'[3]EVALUACIÓN DE RIESGO'!$G$5:$G$9,0),1))))</f>
        <v/>
      </c>
      <c r="J308" s="42"/>
      <c r="K308" s="42"/>
      <c r="L308" s="45" t="str">
        <f t="shared" si="30"/>
        <v/>
      </c>
      <c r="M308" s="47"/>
      <c r="N308" s="47"/>
      <c r="O308" s="42"/>
      <c r="P308" s="42"/>
      <c r="Q308" s="42"/>
      <c r="R308" s="92" t="str">
        <f t="shared" si="26"/>
        <v/>
      </c>
      <c r="V308" s="39" t="str">
        <f>+IF(OR(C308="",E308=""),"",VLOOKUP(E308,'EVALUACIÓN DE RIESGO'!$C$4:$G$9,5,FALSE))</f>
        <v/>
      </c>
      <c r="W308" s="39" t="str">
        <f>+IF(OR(C308="",F308=""),"",INDEX('EVALUACIÓN DE RIESGO'!$G$5:$G$9,MATCH('ANÁLISIS DE RIESGO'!F308,Calidad,0),1))</f>
        <v/>
      </c>
      <c r="X308" s="39" t="str">
        <f>+IF(OR(C308="",G308=""),"",INDEX('EVALUACIÓN DE RIESGO'!$G$5:$G$9,MATCH('ANÁLISIS DE RIESGO'!G308,MedioAmbiente2,0),1))</f>
        <v/>
      </c>
      <c r="Y308" s="39" t="str">
        <f>+IF(OR(C308="",H308=""),"",INDEX('EVALUACIÓN DE RIESGO'!$G$5:$G$9,MATCH('ANÁLISIS DE RIESGO'!H308,Salud,0),1))</f>
        <v/>
      </c>
      <c r="Z308" s="39">
        <f t="shared" si="29"/>
        <v>0</v>
      </c>
      <c r="AA308" s="39">
        <f>+IF(OR(C308="",K308=""),0,VLOOKUP(K308,'EVALUACIÓN DE RIESGO'!$C$22:$D$26,2,FALSE))</f>
        <v>0</v>
      </c>
      <c r="AB308" s="39">
        <f t="shared" si="27"/>
        <v>0</v>
      </c>
      <c r="AC308" s="39" t="str">
        <f>IF(AB308=0,"",LOOKUP(AB308,'EVALUACIÓN DE RIESGO'!$C$30:$C$34,'EVALUACIÓN DE RIESGO'!$B$30:$B$34))</f>
        <v/>
      </c>
      <c r="AD308" s="39">
        <f>+IF(OR(C308="",O308=""),0,VLOOKUP(O308,'EVALUACIÓN DE RIESGO'!$C$22:$D$26,2,FALSE))</f>
        <v>0</v>
      </c>
      <c r="AE308" s="39">
        <f>+IF(OR(C308="",Q308=""),0,(VLOOKUP(Q308,'EVALUACIÓN DE RIESGO'!$B$5:$G$9,6,FALSE)))</f>
        <v>0</v>
      </c>
      <c r="AF308" s="39">
        <f t="shared" si="28"/>
        <v>0</v>
      </c>
      <c r="AG308" s="39" t="str">
        <f>IF(AF308=0,"",LOOKUP(AF308,'EVALUACIÓN DE RIESGO'!$C$30:$C$34,'EVALUACIÓN DE RIESGO'!$B$30:$B$34))</f>
        <v/>
      </c>
    </row>
    <row r="309" spans="1:33" x14ac:dyDescent="0.25">
      <c r="A309" s="40" t="str">
        <f t="shared" si="31"/>
        <v/>
      </c>
      <c r="C309" s="41"/>
      <c r="D309" s="41"/>
      <c r="E309" s="42"/>
      <c r="F309" s="42"/>
      <c r="G309" s="42"/>
      <c r="H309" s="42"/>
      <c r="I309" s="43" t="str">
        <f>+IF(C309="","",IF(Z309=0,"Faltan Datos",IF(Z309="VALORES NO VÁLIDOS","VALORES NO VÁLIDOS",INDEX('[3]EVALUACIÓN DE RIESGO'!$B$5:$B$9,MATCH('ANÁLISIS DE RIESGO'!Z309,'[3]EVALUACIÓN DE RIESGO'!$G$5:$G$9,0),1))))</f>
        <v/>
      </c>
      <c r="J309" s="42"/>
      <c r="K309" s="42"/>
      <c r="L309" s="45" t="str">
        <f t="shared" si="30"/>
        <v/>
      </c>
      <c r="M309" s="47"/>
      <c r="N309" s="47"/>
      <c r="O309" s="42"/>
      <c r="P309" s="42"/>
      <c r="Q309" s="42"/>
      <c r="R309" s="92" t="str">
        <f t="shared" si="26"/>
        <v/>
      </c>
      <c r="V309" s="39" t="str">
        <f>+IF(OR(C309="",E309=""),"",VLOOKUP(E309,'EVALUACIÓN DE RIESGO'!$C$4:$G$9,5,FALSE))</f>
        <v/>
      </c>
      <c r="W309" s="39" t="str">
        <f>+IF(OR(C309="",F309=""),"",INDEX('EVALUACIÓN DE RIESGO'!$G$5:$G$9,MATCH('ANÁLISIS DE RIESGO'!F309,Calidad,0),1))</f>
        <v/>
      </c>
      <c r="X309" s="39" t="str">
        <f>+IF(OR(C309="",G309=""),"",INDEX('EVALUACIÓN DE RIESGO'!$G$5:$G$9,MATCH('ANÁLISIS DE RIESGO'!G309,MedioAmbiente2,0),1))</f>
        <v/>
      </c>
      <c r="Y309" s="39" t="str">
        <f>+IF(OR(C309="",H309=""),"",INDEX('EVALUACIÓN DE RIESGO'!$G$5:$G$9,MATCH('ANÁLISIS DE RIESGO'!H309,Salud,0),1))</f>
        <v/>
      </c>
      <c r="Z309" s="39">
        <f t="shared" si="29"/>
        <v>0</v>
      </c>
      <c r="AA309" s="39">
        <f>+IF(OR(C309="",K309=""),0,VLOOKUP(K309,'EVALUACIÓN DE RIESGO'!$C$22:$D$26,2,FALSE))</f>
        <v>0</v>
      </c>
      <c r="AB309" s="39">
        <f t="shared" si="27"/>
        <v>0</v>
      </c>
      <c r="AC309" s="39" t="str">
        <f>IF(AB309=0,"",LOOKUP(AB309,'EVALUACIÓN DE RIESGO'!$C$30:$C$34,'EVALUACIÓN DE RIESGO'!$B$30:$B$34))</f>
        <v/>
      </c>
      <c r="AD309" s="39">
        <f>+IF(OR(C309="",O309=""),0,VLOOKUP(O309,'EVALUACIÓN DE RIESGO'!$C$22:$D$26,2,FALSE))</f>
        <v>0</v>
      </c>
      <c r="AE309" s="39">
        <f>+IF(OR(C309="",Q309=""),0,(VLOOKUP(Q309,'EVALUACIÓN DE RIESGO'!$B$5:$G$9,6,FALSE)))</f>
        <v>0</v>
      </c>
      <c r="AF309" s="39">
        <f t="shared" si="28"/>
        <v>0</v>
      </c>
      <c r="AG309" s="39" t="str">
        <f>IF(AF309=0,"",LOOKUP(AF309,'EVALUACIÓN DE RIESGO'!$C$30:$C$34,'EVALUACIÓN DE RIESGO'!$B$30:$B$34))</f>
        <v/>
      </c>
    </row>
    <row r="310" spans="1:33" x14ac:dyDescent="0.25">
      <c r="A310" s="40" t="str">
        <f t="shared" si="31"/>
        <v/>
      </c>
      <c r="C310" s="41"/>
      <c r="D310" s="41"/>
      <c r="E310" s="42"/>
      <c r="F310" s="42"/>
      <c r="G310" s="42"/>
      <c r="H310" s="42"/>
      <c r="I310" s="43" t="str">
        <f>+IF(C310="","",IF(Z310=0,"Faltan Datos",IF(Z310="VALORES NO VÁLIDOS","VALORES NO VÁLIDOS",INDEX('[3]EVALUACIÓN DE RIESGO'!$B$5:$B$9,MATCH('ANÁLISIS DE RIESGO'!Z310,'[3]EVALUACIÓN DE RIESGO'!$G$5:$G$9,0),1))))</f>
        <v/>
      </c>
      <c r="J310" s="42"/>
      <c r="K310" s="42"/>
      <c r="L310" s="45" t="str">
        <f t="shared" si="30"/>
        <v/>
      </c>
      <c r="M310" s="47"/>
      <c r="N310" s="47"/>
      <c r="O310" s="42"/>
      <c r="P310" s="42"/>
      <c r="Q310" s="42"/>
      <c r="R310" s="92" t="str">
        <f t="shared" si="26"/>
        <v/>
      </c>
      <c r="V310" s="39" t="str">
        <f>+IF(OR(C310="",E310=""),"",VLOOKUP(E310,'EVALUACIÓN DE RIESGO'!$C$4:$G$9,5,FALSE))</f>
        <v/>
      </c>
      <c r="W310" s="39" t="str">
        <f>+IF(OR(C310="",F310=""),"",INDEX('EVALUACIÓN DE RIESGO'!$G$5:$G$9,MATCH('ANÁLISIS DE RIESGO'!F310,Calidad,0),1))</f>
        <v/>
      </c>
      <c r="X310" s="39" t="str">
        <f>+IF(OR(C310="",G310=""),"",INDEX('EVALUACIÓN DE RIESGO'!$G$5:$G$9,MATCH('ANÁLISIS DE RIESGO'!G310,MedioAmbiente2,0),1))</f>
        <v/>
      </c>
      <c r="Y310" s="39" t="str">
        <f>+IF(OR(C310="",H310=""),"",INDEX('EVALUACIÓN DE RIESGO'!$G$5:$G$9,MATCH('ANÁLISIS DE RIESGO'!H310,Salud,0),1))</f>
        <v/>
      </c>
      <c r="Z310" s="39">
        <f t="shared" si="29"/>
        <v>0</v>
      </c>
      <c r="AA310" s="39">
        <f>+IF(OR(C310="",K310=""),0,VLOOKUP(K310,'EVALUACIÓN DE RIESGO'!$C$22:$D$26,2,FALSE))</f>
        <v>0</v>
      </c>
      <c r="AB310" s="39">
        <f t="shared" si="27"/>
        <v>0</v>
      </c>
      <c r="AC310" s="39" t="str">
        <f>IF(AB310=0,"",LOOKUP(AB310,'EVALUACIÓN DE RIESGO'!$C$30:$C$34,'EVALUACIÓN DE RIESGO'!$B$30:$B$34))</f>
        <v/>
      </c>
      <c r="AD310" s="39">
        <f>+IF(OR(C310="",O310=""),0,VLOOKUP(O310,'EVALUACIÓN DE RIESGO'!$C$22:$D$26,2,FALSE))</f>
        <v>0</v>
      </c>
      <c r="AE310" s="39">
        <f>+IF(OR(C310="",Q310=""),0,(VLOOKUP(Q310,'EVALUACIÓN DE RIESGO'!$B$5:$G$9,6,FALSE)))</f>
        <v>0</v>
      </c>
      <c r="AF310" s="39">
        <f t="shared" si="28"/>
        <v>0</v>
      </c>
      <c r="AG310" s="39" t="str">
        <f>IF(AF310=0,"",LOOKUP(AF310,'EVALUACIÓN DE RIESGO'!$C$30:$C$34,'EVALUACIÓN DE RIESGO'!$B$30:$B$34))</f>
        <v/>
      </c>
    </row>
    <row r="311" spans="1:33" x14ac:dyDescent="0.25">
      <c r="A311" s="40" t="str">
        <f t="shared" si="31"/>
        <v/>
      </c>
      <c r="C311" s="41"/>
      <c r="D311" s="41"/>
      <c r="E311" s="42"/>
      <c r="F311" s="42"/>
      <c r="G311" s="42"/>
      <c r="H311" s="42"/>
      <c r="I311" s="43" t="str">
        <f>+IF(C311="","",IF(Z311=0,"Faltan Datos",IF(Z311="VALORES NO VÁLIDOS","VALORES NO VÁLIDOS",INDEX('[3]EVALUACIÓN DE RIESGO'!$B$5:$B$9,MATCH('ANÁLISIS DE RIESGO'!Z311,'[3]EVALUACIÓN DE RIESGO'!$G$5:$G$9,0),1))))</f>
        <v/>
      </c>
      <c r="J311" s="42"/>
      <c r="K311" s="42"/>
      <c r="L311" s="45" t="str">
        <f t="shared" si="30"/>
        <v/>
      </c>
      <c r="M311" s="47"/>
      <c r="N311" s="47"/>
      <c r="O311" s="42"/>
      <c r="P311" s="42"/>
      <c r="Q311" s="42"/>
      <c r="R311" s="92" t="str">
        <f t="shared" si="26"/>
        <v/>
      </c>
      <c r="V311" s="39" t="str">
        <f>+IF(OR(C311="",E311=""),"",VLOOKUP(E311,'EVALUACIÓN DE RIESGO'!$C$4:$G$9,5,FALSE))</f>
        <v/>
      </c>
      <c r="W311" s="39" t="str">
        <f>+IF(OR(C311="",F311=""),"",INDEX('EVALUACIÓN DE RIESGO'!$G$5:$G$9,MATCH('ANÁLISIS DE RIESGO'!F311,Calidad,0),1))</f>
        <v/>
      </c>
      <c r="X311" s="39" t="str">
        <f>+IF(OR(C311="",G311=""),"",INDEX('EVALUACIÓN DE RIESGO'!$G$5:$G$9,MATCH('ANÁLISIS DE RIESGO'!G311,MedioAmbiente2,0),1))</f>
        <v/>
      </c>
      <c r="Y311" s="39" t="str">
        <f>+IF(OR(C311="",H311=""),"",INDEX('EVALUACIÓN DE RIESGO'!$G$5:$G$9,MATCH('ANÁLISIS DE RIESGO'!H311,Salud,0),1))</f>
        <v/>
      </c>
      <c r="Z311" s="39">
        <f t="shared" si="29"/>
        <v>0</v>
      </c>
      <c r="AA311" s="39">
        <f>+IF(OR(C311="",K311=""),0,VLOOKUP(K311,'EVALUACIÓN DE RIESGO'!$C$22:$D$26,2,FALSE))</f>
        <v>0</v>
      </c>
      <c r="AB311" s="39">
        <f t="shared" si="27"/>
        <v>0</v>
      </c>
      <c r="AC311" s="39" t="str">
        <f>IF(AB311=0,"",LOOKUP(AB311,'EVALUACIÓN DE RIESGO'!$C$30:$C$34,'EVALUACIÓN DE RIESGO'!$B$30:$B$34))</f>
        <v/>
      </c>
      <c r="AD311" s="39">
        <f>+IF(OR(C311="",O311=""),0,VLOOKUP(O311,'EVALUACIÓN DE RIESGO'!$C$22:$D$26,2,FALSE))</f>
        <v>0</v>
      </c>
      <c r="AE311" s="39">
        <f>+IF(OR(C311="",Q311=""),0,(VLOOKUP(Q311,'EVALUACIÓN DE RIESGO'!$B$5:$G$9,6,FALSE)))</f>
        <v>0</v>
      </c>
      <c r="AF311" s="39">
        <f t="shared" si="28"/>
        <v>0</v>
      </c>
      <c r="AG311" s="39" t="str">
        <f>IF(AF311=0,"",LOOKUP(AF311,'EVALUACIÓN DE RIESGO'!$C$30:$C$34,'EVALUACIÓN DE RIESGO'!$B$30:$B$34))</f>
        <v/>
      </c>
    </row>
    <row r="312" spans="1:33" x14ac:dyDescent="0.25">
      <c r="A312" s="40" t="str">
        <f t="shared" si="31"/>
        <v/>
      </c>
      <c r="C312" s="41"/>
      <c r="D312" s="41"/>
      <c r="E312" s="42"/>
      <c r="F312" s="42"/>
      <c r="G312" s="42"/>
      <c r="H312" s="42"/>
      <c r="I312" s="43" t="str">
        <f>+IF(C312="","",IF(Z312=0,"Faltan Datos",IF(Z312="VALORES NO VÁLIDOS","VALORES NO VÁLIDOS",INDEX('[3]EVALUACIÓN DE RIESGO'!$B$5:$B$9,MATCH('ANÁLISIS DE RIESGO'!Z312,'[3]EVALUACIÓN DE RIESGO'!$G$5:$G$9,0),1))))</f>
        <v/>
      </c>
      <c r="J312" s="42"/>
      <c r="K312" s="42"/>
      <c r="L312" s="45" t="str">
        <f t="shared" si="30"/>
        <v/>
      </c>
      <c r="M312" s="47"/>
      <c r="N312" s="47"/>
      <c r="O312" s="42"/>
      <c r="P312" s="42"/>
      <c r="Q312" s="42"/>
      <c r="R312" s="92" t="str">
        <f t="shared" si="26"/>
        <v/>
      </c>
      <c r="V312" s="39" t="str">
        <f>+IF(OR(C312="",E312=""),"",VLOOKUP(E312,'EVALUACIÓN DE RIESGO'!$C$4:$G$9,5,FALSE))</f>
        <v/>
      </c>
      <c r="W312" s="39" t="str">
        <f>+IF(OR(C312="",F312=""),"",INDEX('EVALUACIÓN DE RIESGO'!$G$5:$G$9,MATCH('ANÁLISIS DE RIESGO'!F312,Calidad,0),1))</f>
        <v/>
      </c>
      <c r="X312" s="39" t="str">
        <f>+IF(OR(C312="",G312=""),"",INDEX('EVALUACIÓN DE RIESGO'!$G$5:$G$9,MATCH('ANÁLISIS DE RIESGO'!G312,MedioAmbiente2,0),1))</f>
        <v/>
      </c>
      <c r="Y312" s="39" t="str">
        <f>+IF(OR(C312="",H312=""),"",INDEX('EVALUACIÓN DE RIESGO'!$G$5:$G$9,MATCH('ANÁLISIS DE RIESGO'!H312,Salud,0),1))</f>
        <v/>
      </c>
      <c r="Z312" s="39">
        <f t="shared" si="29"/>
        <v>0</v>
      </c>
      <c r="AA312" s="39">
        <f>+IF(OR(C312="",K312=""),0,VLOOKUP(K312,'EVALUACIÓN DE RIESGO'!$C$22:$D$26,2,FALSE))</f>
        <v>0</v>
      </c>
      <c r="AB312" s="39">
        <f t="shared" si="27"/>
        <v>0</v>
      </c>
      <c r="AC312" s="39" t="str">
        <f>IF(AB312=0,"",LOOKUP(AB312,'EVALUACIÓN DE RIESGO'!$C$30:$C$34,'EVALUACIÓN DE RIESGO'!$B$30:$B$34))</f>
        <v/>
      </c>
      <c r="AD312" s="39">
        <f>+IF(OR(C312="",O312=""),0,VLOOKUP(O312,'EVALUACIÓN DE RIESGO'!$C$22:$D$26,2,FALSE))</f>
        <v>0</v>
      </c>
      <c r="AE312" s="39">
        <f>+IF(OR(C312="",Q312=""),0,(VLOOKUP(Q312,'EVALUACIÓN DE RIESGO'!$B$5:$G$9,6,FALSE)))</f>
        <v>0</v>
      </c>
      <c r="AF312" s="39">
        <f t="shared" si="28"/>
        <v>0</v>
      </c>
      <c r="AG312" s="39" t="str">
        <f>IF(AF312=0,"",LOOKUP(AF312,'EVALUACIÓN DE RIESGO'!$C$30:$C$34,'EVALUACIÓN DE RIESGO'!$B$30:$B$34))</f>
        <v/>
      </c>
    </row>
    <row r="313" spans="1:33" x14ac:dyDescent="0.25">
      <c r="A313" s="40" t="str">
        <f t="shared" si="31"/>
        <v/>
      </c>
      <c r="C313" s="41"/>
      <c r="D313" s="41"/>
      <c r="E313" s="42"/>
      <c r="F313" s="42"/>
      <c r="G313" s="42"/>
      <c r="H313" s="42"/>
      <c r="I313" s="43" t="str">
        <f>+IF(C313="","",IF(Z313=0,"Faltan Datos",IF(Z313="VALORES NO VÁLIDOS","VALORES NO VÁLIDOS",INDEX('[3]EVALUACIÓN DE RIESGO'!$B$5:$B$9,MATCH('ANÁLISIS DE RIESGO'!Z313,'[3]EVALUACIÓN DE RIESGO'!$G$5:$G$9,0),1))))</f>
        <v/>
      </c>
      <c r="J313" s="42"/>
      <c r="K313" s="42"/>
      <c r="L313" s="45" t="str">
        <f t="shared" si="30"/>
        <v/>
      </c>
      <c r="M313" s="47"/>
      <c r="N313" s="47"/>
      <c r="O313" s="42"/>
      <c r="P313" s="42"/>
      <c r="Q313" s="42"/>
      <c r="R313" s="92" t="str">
        <f t="shared" si="26"/>
        <v/>
      </c>
      <c r="V313" s="39" t="str">
        <f>+IF(OR(C313="",E313=""),"",VLOOKUP(E313,'EVALUACIÓN DE RIESGO'!$C$4:$G$9,5,FALSE))</f>
        <v/>
      </c>
      <c r="W313" s="39" t="str">
        <f>+IF(OR(C313="",F313=""),"",INDEX('EVALUACIÓN DE RIESGO'!$G$5:$G$9,MATCH('ANÁLISIS DE RIESGO'!F313,Calidad,0),1))</f>
        <v/>
      </c>
      <c r="X313" s="39" t="str">
        <f>+IF(OR(C313="",G313=""),"",INDEX('EVALUACIÓN DE RIESGO'!$G$5:$G$9,MATCH('ANÁLISIS DE RIESGO'!G313,MedioAmbiente2,0),1))</f>
        <v/>
      </c>
      <c r="Y313" s="39" t="str">
        <f>+IF(OR(C313="",H313=""),"",INDEX('EVALUACIÓN DE RIESGO'!$G$5:$G$9,MATCH('ANÁLISIS DE RIESGO'!H313,Salud,0),1))</f>
        <v/>
      </c>
      <c r="Z313" s="39">
        <f t="shared" si="29"/>
        <v>0</v>
      </c>
      <c r="AA313" s="39">
        <f>+IF(OR(C313="",K313=""),0,VLOOKUP(K313,'EVALUACIÓN DE RIESGO'!$C$22:$D$26,2,FALSE))</f>
        <v>0</v>
      </c>
      <c r="AB313" s="39">
        <f t="shared" si="27"/>
        <v>0</v>
      </c>
      <c r="AC313" s="39" t="str">
        <f>IF(AB313=0,"",LOOKUP(AB313,'EVALUACIÓN DE RIESGO'!$C$30:$C$34,'EVALUACIÓN DE RIESGO'!$B$30:$B$34))</f>
        <v/>
      </c>
      <c r="AD313" s="39">
        <f>+IF(OR(C313="",O313=""),0,VLOOKUP(O313,'EVALUACIÓN DE RIESGO'!$C$22:$D$26,2,FALSE))</f>
        <v>0</v>
      </c>
      <c r="AE313" s="39">
        <f>+IF(OR(C313="",Q313=""),0,(VLOOKUP(Q313,'EVALUACIÓN DE RIESGO'!$B$5:$G$9,6,FALSE)))</f>
        <v>0</v>
      </c>
      <c r="AF313" s="39">
        <f t="shared" si="28"/>
        <v>0</v>
      </c>
      <c r="AG313" s="39" t="str">
        <f>IF(AF313=0,"",LOOKUP(AF313,'EVALUACIÓN DE RIESGO'!$C$30:$C$34,'EVALUACIÓN DE RIESGO'!$B$30:$B$34))</f>
        <v/>
      </c>
    </row>
    <row r="314" spans="1:33" x14ac:dyDescent="0.25">
      <c r="A314" s="40" t="str">
        <f t="shared" si="31"/>
        <v/>
      </c>
      <c r="C314" s="41"/>
      <c r="D314" s="41"/>
      <c r="E314" s="42"/>
      <c r="F314" s="42"/>
      <c r="G314" s="42"/>
      <c r="H314" s="42"/>
      <c r="I314" s="43" t="str">
        <f>+IF(C314="","",IF(Z314=0,"Faltan Datos",IF(Z314="VALORES NO VÁLIDOS","VALORES NO VÁLIDOS",INDEX('[3]EVALUACIÓN DE RIESGO'!$B$5:$B$9,MATCH('ANÁLISIS DE RIESGO'!Z314,'[3]EVALUACIÓN DE RIESGO'!$G$5:$G$9,0),1))))</f>
        <v/>
      </c>
      <c r="J314" s="42"/>
      <c r="K314" s="42"/>
      <c r="L314" s="45" t="str">
        <f t="shared" si="30"/>
        <v/>
      </c>
      <c r="M314" s="47"/>
      <c r="N314" s="47"/>
      <c r="O314" s="42"/>
      <c r="P314" s="42"/>
      <c r="Q314" s="42"/>
      <c r="R314" s="92" t="str">
        <f t="shared" si="26"/>
        <v/>
      </c>
      <c r="V314" s="39" t="str">
        <f>+IF(OR(C314="",E314=""),"",VLOOKUP(E314,'EVALUACIÓN DE RIESGO'!$C$4:$G$9,5,FALSE))</f>
        <v/>
      </c>
      <c r="W314" s="39" t="str">
        <f>+IF(OR(C314="",F314=""),"",INDEX('EVALUACIÓN DE RIESGO'!$G$5:$G$9,MATCH('ANÁLISIS DE RIESGO'!F314,Calidad,0),1))</f>
        <v/>
      </c>
      <c r="X314" s="39" t="str">
        <f>+IF(OR(C314="",G314=""),"",INDEX('EVALUACIÓN DE RIESGO'!$G$5:$G$9,MATCH('ANÁLISIS DE RIESGO'!G314,MedioAmbiente2,0),1))</f>
        <v/>
      </c>
      <c r="Y314" s="39" t="str">
        <f>+IF(OR(C314="",H314=""),"",INDEX('EVALUACIÓN DE RIESGO'!$G$5:$G$9,MATCH('ANÁLISIS DE RIESGO'!H314,Salud,0),1))</f>
        <v/>
      </c>
      <c r="Z314" s="39">
        <f t="shared" si="29"/>
        <v>0</v>
      </c>
      <c r="AA314" s="39">
        <f>+IF(OR(C314="",K314=""),0,VLOOKUP(K314,'EVALUACIÓN DE RIESGO'!$C$22:$D$26,2,FALSE))</f>
        <v>0</v>
      </c>
      <c r="AB314" s="39">
        <f t="shared" si="27"/>
        <v>0</v>
      </c>
      <c r="AC314" s="39" t="str">
        <f>IF(AB314=0,"",LOOKUP(AB314,'EVALUACIÓN DE RIESGO'!$C$30:$C$34,'EVALUACIÓN DE RIESGO'!$B$30:$B$34))</f>
        <v/>
      </c>
      <c r="AD314" s="39">
        <f>+IF(OR(C314="",O314=""),0,VLOOKUP(O314,'EVALUACIÓN DE RIESGO'!$C$22:$D$26,2,FALSE))</f>
        <v>0</v>
      </c>
      <c r="AE314" s="39">
        <f>+IF(OR(C314="",Q314=""),0,(VLOOKUP(Q314,'EVALUACIÓN DE RIESGO'!$B$5:$G$9,6,FALSE)))</f>
        <v>0</v>
      </c>
      <c r="AF314" s="39">
        <f t="shared" si="28"/>
        <v>0</v>
      </c>
      <c r="AG314" s="39" t="str">
        <f>IF(AF314=0,"",LOOKUP(AF314,'EVALUACIÓN DE RIESGO'!$C$30:$C$34,'EVALUACIÓN DE RIESGO'!$B$30:$B$34))</f>
        <v/>
      </c>
    </row>
    <row r="315" spans="1:33" x14ac:dyDescent="0.25">
      <c r="A315" s="40" t="str">
        <f t="shared" si="31"/>
        <v/>
      </c>
      <c r="C315" s="41"/>
      <c r="D315" s="41"/>
      <c r="E315" s="42"/>
      <c r="F315" s="42"/>
      <c r="G315" s="42"/>
      <c r="H315" s="42"/>
      <c r="I315" s="43" t="str">
        <f>+IF(C315="","",IF(Z315=0,"Faltan Datos",IF(Z315="VALORES NO VÁLIDOS","VALORES NO VÁLIDOS",INDEX('[3]EVALUACIÓN DE RIESGO'!$B$5:$B$9,MATCH('ANÁLISIS DE RIESGO'!Z315,'[3]EVALUACIÓN DE RIESGO'!$G$5:$G$9,0),1))))</f>
        <v/>
      </c>
      <c r="J315" s="42"/>
      <c r="K315" s="42"/>
      <c r="L315" s="45" t="str">
        <f t="shared" si="30"/>
        <v/>
      </c>
      <c r="M315" s="47"/>
      <c r="N315" s="47"/>
      <c r="O315" s="42"/>
      <c r="P315" s="42"/>
      <c r="Q315" s="42"/>
      <c r="R315" s="92" t="str">
        <f t="shared" si="26"/>
        <v/>
      </c>
      <c r="V315" s="39" t="str">
        <f>+IF(OR(C315="",E315=""),"",VLOOKUP(E315,'EVALUACIÓN DE RIESGO'!$C$4:$G$9,5,FALSE))</f>
        <v/>
      </c>
      <c r="W315" s="39" t="str">
        <f>+IF(OR(C315="",F315=""),"",INDEX('EVALUACIÓN DE RIESGO'!$G$5:$G$9,MATCH('ANÁLISIS DE RIESGO'!F315,Calidad,0),1))</f>
        <v/>
      </c>
      <c r="X315" s="39" t="str">
        <f>+IF(OR(C315="",G315=""),"",INDEX('EVALUACIÓN DE RIESGO'!$G$5:$G$9,MATCH('ANÁLISIS DE RIESGO'!G315,MedioAmbiente2,0),1))</f>
        <v/>
      </c>
      <c r="Y315" s="39" t="str">
        <f>+IF(OR(C315="",H315=""),"",INDEX('EVALUACIÓN DE RIESGO'!$G$5:$G$9,MATCH('ANÁLISIS DE RIESGO'!H315,Salud,0),1))</f>
        <v/>
      </c>
      <c r="Z315" s="39">
        <f t="shared" si="29"/>
        <v>0</v>
      </c>
      <c r="AA315" s="39">
        <f>+IF(OR(C315="",K315=""),0,VLOOKUP(K315,'EVALUACIÓN DE RIESGO'!$C$22:$D$26,2,FALSE))</f>
        <v>0</v>
      </c>
      <c r="AB315" s="39">
        <f t="shared" si="27"/>
        <v>0</v>
      </c>
      <c r="AC315" s="39" t="str">
        <f>IF(AB315=0,"",LOOKUP(AB315,'EVALUACIÓN DE RIESGO'!$C$30:$C$34,'EVALUACIÓN DE RIESGO'!$B$30:$B$34))</f>
        <v/>
      </c>
      <c r="AD315" s="39">
        <f>+IF(OR(C315="",O315=""),0,VLOOKUP(O315,'EVALUACIÓN DE RIESGO'!$C$22:$D$26,2,FALSE))</f>
        <v>0</v>
      </c>
      <c r="AE315" s="39">
        <f>+IF(OR(C315="",Q315=""),0,(VLOOKUP(Q315,'EVALUACIÓN DE RIESGO'!$B$5:$G$9,6,FALSE)))</f>
        <v>0</v>
      </c>
      <c r="AF315" s="39">
        <f t="shared" si="28"/>
        <v>0</v>
      </c>
      <c r="AG315" s="39" t="str">
        <f>IF(AF315=0,"",LOOKUP(AF315,'EVALUACIÓN DE RIESGO'!$C$30:$C$34,'EVALUACIÓN DE RIESGO'!$B$30:$B$34))</f>
        <v/>
      </c>
    </row>
    <row r="316" spans="1:33" x14ac:dyDescent="0.25">
      <c r="A316" s="40" t="str">
        <f t="shared" si="31"/>
        <v/>
      </c>
      <c r="C316" s="41"/>
      <c r="D316" s="41"/>
      <c r="E316" s="42"/>
      <c r="F316" s="42"/>
      <c r="G316" s="42"/>
      <c r="H316" s="42"/>
      <c r="I316" s="43" t="str">
        <f>+IF(C316="","",IF(Z316=0,"Faltan Datos",IF(Z316="VALORES NO VÁLIDOS","VALORES NO VÁLIDOS",INDEX('[3]EVALUACIÓN DE RIESGO'!$B$5:$B$9,MATCH('ANÁLISIS DE RIESGO'!Z316,'[3]EVALUACIÓN DE RIESGO'!$G$5:$G$9,0),1))))</f>
        <v/>
      </c>
      <c r="J316" s="42"/>
      <c r="K316" s="42"/>
      <c r="L316" s="45" t="str">
        <f t="shared" si="30"/>
        <v/>
      </c>
      <c r="M316" s="47"/>
      <c r="N316" s="47"/>
      <c r="O316" s="42"/>
      <c r="P316" s="42"/>
      <c r="Q316" s="42"/>
      <c r="R316" s="92" t="str">
        <f t="shared" si="26"/>
        <v/>
      </c>
      <c r="V316" s="39" t="str">
        <f>+IF(OR(C316="",E316=""),"",VLOOKUP(E316,'EVALUACIÓN DE RIESGO'!$C$4:$G$9,5,FALSE))</f>
        <v/>
      </c>
      <c r="W316" s="39" t="str">
        <f>+IF(OR(C316="",F316=""),"",INDEX('EVALUACIÓN DE RIESGO'!$G$5:$G$9,MATCH('ANÁLISIS DE RIESGO'!F316,Calidad,0),1))</f>
        <v/>
      </c>
      <c r="X316" s="39" t="str">
        <f>+IF(OR(C316="",G316=""),"",INDEX('EVALUACIÓN DE RIESGO'!$G$5:$G$9,MATCH('ANÁLISIS DE RIESGO'!G316,MedioAmbiente2,0),1))</f>
        <v/>
      </c>
      <c r="Y316" s="39" t="str">
        <f>+IF(OR(C316="",H316=""),"",INDEX('EVALUACIÓN DE RIESGO'!$G$5:$G$9,MATCH('ANÁLISIS DE RIESGO'!H316,Salud,0),1))</f>
        <v/>
      </c>
      <c r="Z316" s="39">
        <f t="shared" si="29"/>
        <v>0</v>
      </c>
      <c r="AA316" s="39">
        <f>+IF(OR(C316="",K316=""),0,VLOOKUP(K316,'EVALUACIÓN DE RIESGO'!$C$22:$D$26,2,FALSE))</f>
        <v>0</v>
      </c>
      <c r="AB316" s="39">
        <f t="shared" si="27"/>
        <v>0</v>
      </c>
      <c r="AC316" s="39" t="str">
        <f>IF(AB316=0,"",LOOKUP(AB316,'EVALUACIÓN DE RIESGO'!$C$30:$C$34,'EVALUACIÓN DE RIESGO'!$B$30:$B$34))</f>
        <v/>
      </c>
      <c r="AD316" s="39">
        <f>+IF(OR(C316="",O316=""),0,VLOOKUP(O316,'EVALUACIÓN DE RIESGO'!$C$22:$D$26,2,FALSE))</f>
        <v>0</v>
      </c>
      <c r="AE316" s="39">
        <f>+IF(OR(C316="",Q316=""),0,(VLOOKUP(Q316,'EVALUACIÓN DE RIESGO'!$B$5:$G$9,6,FALSE)))</f>
        <v>0</v>
      </c>
      <c r="AF316" s="39">
        <f t="shared" si="28"/>
        <v>0</v>
      </c>
      <c r="AG316" s="39" t="str">
        <f>IF(AF316=0,"",LOOKUP(AF316,'EVALUACIÓN DE RIESGO'!$C$30:$C$34,'EVALUACIÓN DE RIESGO'!$B$30:$B$34))</f>
        <v/>
      </c>
    </row>
    <row r="317" spans="1:33" x14ac:dyDescent="0.25">
      <c r="A317" s="40" t="str">
        <f t="shared" si="31"/>
        <v/>
      </c>
      <c r="C317" s="41"/>
      <c r="D317" s="41"/>
      <c r="E317" s="42"/>
      <c r="F317" s="42"/>
      <c r="G317" s="42"/>
      <c r="H317" s="42"/>
      <c r="I317" s="43" t="str">
        <f>+IF(C317="","",IF(Z317=0,"Faltan Datos",IF(Z317="VALORES NO VÁLIDOS","VALORES NO VÁLIDOS",INDEX('[3]EVALUACIÓN DE RIESGO'!$B$5:$B$9,MATCH('ANÁLISIS DE RIESGO'!Z317,'[3]EVALUACIÓN DE RIESGO'!$G$5:$G$9,0),1))))</f>
        <v/>
      </c>
      <c r="J317" s="42"/>
      <c r="K317" s="42"/>
      <c r="L317" s="45" t="str">
        <f t="shared" si="30"/>
        <v/>
      </c>
      <c r="M317" s="47"/>
      <c r="N317" s="47"/>
      <c r="O317" s="42"/>
      <c r="P317" s="42"/>
      <c r="Q317" s="42"/>
      <c r="R317" s="92" t="str">
        <f t="shared" si="26"/>
        <v/>
      </c>
      <c r="V317" s="39" t="str">
        <f>+IF(OR(C317="",E317=""),"",VLOOKUP(E317,'EVALUACIÓN DE RIESGO'!$C$4:$G$9,5,FALSE))</f>
        <v/>
      </c>
      <c r="W317" s="39" t="str">
        <f>+IF(OR(C317="",F317=""),"",INDEX('EVALUACIÓN DE RIESGO'!$G$5:$G$9,MATCH('ANÁLISIS DE RIESGO'!F317,Calidad,0),1))</f>
        <v/>
      </c>
      <c r="X317" s="39" t="str">
        <f>+IF(OR(C317="",G317=""),"",INDEX('EVALUACIÓN DE RIESGO'!$G$5:$G$9,MATCH('ANÁLISIS DE RIESGO'!G317,MedioAmbiente2,0),1))</f>
        <v/>
      </c>
      <c r="Y317" s="39" t="str">
        <f>+IF(OR(C317="",H317=""),"",INDEX('EVALUACIÓN DE RIESGO'!$G$5:$G$9,MATCH('ANÁLISIS DE RIESGO'!H317,Salud,0),1))</f>
        <v/>
      </c>
      <c r="Z317" s="39">
        <f t="shared" si="29"/>
        <v>0</v>
      </c>
      <c r="AA317" s="39">
        <f>+IF(OR(C317="",K317=""),0,VLOOKUP(K317,'EVALUACIÓN DE RIESGO'!$C$22:$D$26,2,FALSE))</f>
        <v>0</v>
      </c>
      <c r="AB317" s="39">
        <f t="shared" si="27"/>
        <v>0</v>
      </c>
      <c r="AC317" s="39" t="str">
        <f>IF(AB317=0,"",LOOKUP(AB317,'EVALUACIÓN DE RIESGO'!$C$30:$C$34,'EVALUACIÓN DE RIESGO'!$B$30:$B$34))</f>
        <v/>
      </c>
      <c r="AD317" s="39">
        <f>+IF(OR(C317="",O317=""),0,VLOOKUP(O317,'EVALUACIÓN DE RIESGO'!$C$22:$D$26,2,FALSE))</f>
        <v>0</v>
      </c>
      <c r="AE317" s="39">
        <f>+IF(OR(C317="",Q317=""),0,(VLOOKUP(Q317,'EVALUACIÓN DE RIESGO'!$B$5:$G$9,6,FALSE)))</f>
        <v>0</v>
      </c>
      <c r="AF317" s="39">
        <f t="shared" si="28"/>
        <v>0</v>
      </c>
      <c r="AG317" s="39" t="str">
        <f>IF(AF317=0,"",LOOKUP(AF317,'EVALUACIÓN DE RIESGO'!$C$30:$C$34,'EVALUACIÓN DE RIESGO'!$B$30:$B$34))</f>
        <v/>
      </c>
    </row>
    <row r="318" spans="1:33" x14ac:dyDescent="0.25">
      <c r="A318" s="40" t="str">
        <f t="shared" si="31"/>
        <v/>
      </c>
      <c r="C318" s="41"/>
      <c r="D318" s="41"/>
      <c r="E318" s="42"/>
      <c r="F318" s="42"/>
      <c r="G318" s="42"/>
      <c r="H318" s="42"/>
      <c r="I318" s="43" t="str">
        <f>+IF(C318="","",IF(Z318=0,"Faltan Datos",IF(Z318="VALORES NO VÁLIDOS","VALORES NO VÁLIDOS",INDEX('[3]EVALUACIÓN DE RIESGO'!$B$5:$B$9,MATCH('ANÁLISIS DE RIESGO'!Z318,'[3]EVALUACIÓN DE RIESGO'!$G$5:$G$9,0),1))))</f>
        <v/>
      </c>
      <c r="J318" s="42"/>
      <c r="K318" s="42"/>
      <c r="L318" s="45" t="str">
        <f t="shared" si="30"/>
        <v/>
      </c>
      <c r="M318" s="47"/>
      <c r="N318" s="47"/>
      <c r="O318" s="42"/>
      <c r="P318" s="42"/>
      <c r="Q318" s="42"/>
      <c r="R318" s="92" t="str">
        <f t="shared" si="26"/>
        <v/>
      </c>
      <c r="V318" s="39" t="str">
        <f>+IF(OR(C318="",E318=""),"",VLOOKUP(E318,'EVALUACIÓN DE RIESGO'!$C$4:$G$9,5,FALSE))</f>
        <v/>
      </c>
      <c r="W318" s="39" t="str">
        <f>+IF(OR(C318="",F318=""),"",INDEX('EVALUACIÓN DE RIESGO'!$G$5:$G$9,MATCH('ANÁLISIS DE RIESGO'!F318,Calidad,0),1))</f>
        <v/>
      </c>
      <c r="X318" s="39" t="str">
        <f>+IF(OR(C318="",G318=""),"",INDEX('EVALUACIÓN DE RIESGO'!$G$5:$G$9,MATCH('ANÁLISIS DE RIESGO'!G318,MedioAmbiente2,0),1))</f>
        <v/>
      </c>
      <c r="Y318" s="39" t="str">
        <f>+IF(OR(C318="",H318=""),"",INDEX('EVALUACIÓN DE RIESGO'!$G$5:$G$9,MATCH('ANÁLISIS DE RIESGO'!H318,Salud,0),1))</f>
        <v/>
      </c>
      <c r="Z318" s="39">
        <f t="shared" si="29"/>
        <v>0</v>
      </c>
      <c r="AA318" s="39">
        <f>+IF(OR(C318="",K318=""),0,VLOOKUP(K318,'EVALUACIÓN DE RIESGO'!$C$22:$D$26,2,FALSE))</f>
        <v>0</v>
      </c>
      <c r="AB318" s="39">
        <f t="shared" si="27"/>
        <v>0</v>
      </c>
      <c r="AC318" s="39" t="str">
        <f>IF(AB318=0,"",LOOKUP(AB318,'EVALUACIÓN DE RIESGO'!$C$30:$C$34,'EVALUACIÓN DE RIESGO'!$B$30:$B$34))</f>
        <v/>
      </c>
      <c r="AD318" s="39">
        <f>+IF(OR(C318="",O318=""),0,VLOOKUP(O318,'EVALUACIÓN DE RIESGO'!$C$22:$D$26,2,FALSE))</f>
        <v>0</v>
      </c>
      <c r="AE318" s="39">
        <f>+IF(OR(C318="",Q318=""),0,(VLOOKUP(Q318,'EVALUACIÓN DE RIESGO'!$B$5:$G$9,6,FALSE)))</f>
        <v>0</v>
      </c>
      <c r="AF318" s="39">
        <f t="shared" si="28"/>
        <v>0</v>
      </c>
      <c r="AG318" s="39" t="str">
        <f>IF(AF318=0,"",LOOKUP(AF318,'EVALUACIÓN DE RIESGO'!$C$30:$C$34,'EVALUACIÓN DE RIESGO'!$B$30:$B$34))</f>
        <v/>
      </c>
    </row>
    <row r="319" spans="1:33" x14ac:dyDescent="0.25">
      <c r="A319" s="40" t="str">
        <f t="shared" si="31"/>
        <v/>
      </c>
      <c r="C319" s="41"/>
      <c r="D319" s="41"/>
      <c r="E319" s="42"/>
      <c r="F319" s="42"/>
      <c r="G319" s="42"/>
      <c r="H319" s="42"/>
      <c r="I319" s="43" t="str">
        <f>+IF(C319="","",IF(Z319=0,"Faltan Datos",IF(Z319="VALORES NO VÁLIDOS","VALORES NO VÁLIDOS",INDEX('[3]EVALUACIÓN DE RIESGO'!$B$5:$B$9,MATCH('ANÁLISIS DE RIESGO'!Z319,'[3]EVALUACIÓN DE RIESGO'!$G$5:$G$9,0),1))))</f>
        <v/>
      </c>
      <c r="J319" s="42"/>
      <c r="K319" s="42"/>
      <c r="L319" s="45" t="str">
        <f t="shared" si="30"/>
        <v/>
      </c>
      <c r="M319" s="47"/>
      <c r="N319" s="47"/>
      <c r="O319" s="42"/>
      <c r="P319" s="42"/>
      <c r="Q319" s="42"/>
      <c r="R319" s="92" t="str">
        <f t="shared" si="26"/>
        <v/>
      </c>
      <c r="V319" s="39" t="str">
        <f>+IF(OR(C319="",E319=""),"",VLOOKUP(E319,'EVALUACIÓN DE RIESGO'!$C$4:$G$9,5,FALSE))</f>
        <v/>
      </c>
      <c r="W319" s="39" t="str">
        <f>+IF(OR(C319="",F319=""),"",INDEX('EVALUACIÓN DE RIESGO'!$G$5:$G$9,MATCH('ANÁLISIS DE RIESGO'!F319,Calidad,0),1))</f>
        <v/>
      </c>
      <c r="X319" s="39" t="str">
        <f>+IF(OR(C319="",G319=""),"",INDEX('EVALUACIÓN DE RIESGO'!$G$5:$G$9,MATCH('ANÁLISIS DE RIESGO'!G319,MedioAmbiente2,0),1))</f>
        <v/>
      </c>
      <c r="Y319" s="39" t="str">
        <f>+IF(OR(C319="",H319=""),"",INDEX('EVALUACIÓN DE RIESGO'!$G$5:$G$9,MATCH('ANÁLISIS DE RIESGO'!H319,Salud,0),1))</f>
        <v/>
      </c>
      <c r="Z319" s="39">
        <f t="shared" si="29"/>
        <v>0</v>
      </c>
      <c r="AA319" s="39">
        <f>+IF(OR(C319="",K319=""),0,VLOOKUP(K319,'EVALUACIÓN DE RIESGO'!$C$22:$D$26,2,FALSE))</f>
        <v>0</v>
      </c>
      <c r="AB319" s="39">
        <f t="shared" si="27"/>
        <v>0</v>
      </c>
      <c r="AC319" s="39" t="str">
        <f>IF(AB319=0,"",LOOKUP(AB319,'EVALUACIÓN DE RIESGO'!$C$30:$C$34,'EVALUACIÓN DE RIESGO'!$B$30:$B$34))</f>
        <v/>
      </c>
      <c r="AD319" s="39">
        <f>+IF(OR(C319="",O319=""),0,VLOOKUP(O319,'EVALUACIÓN DE RIESGO'!$C$22:$D$26,2,FALSE))</f>
        <v>0</v>
      </c>
      <c r="AE319" s="39">
        <f>+IF(OR(C319="",Q319=""),0,(VLOOKUP(Q319,'EVALUACIÓN DE RIESGO'!$B$5:$G$9,6,FALSE)))</f>
        <v>0</v>
      </c>
      <c r="AF319" s="39">
        <f t="shared" si="28"/>
        <v>0</v>
      </c>
      <c r="AG319" s="39" t="str">
        <f>IF(AF319=0,"",LOOKUP(AF319,'EVALUACIÓN DE RIESGO'!$C$30:$C$34,'EVALUACIÓN DE RIESGO'!$B$30:$B$34))</f>
        <v/>
      </c>
    </row>
    <row r="320" spans="1:33" x14ac:dyDescent="0.25">
      <c r="A320" s="40" t="str">
        <f t="shared" si="31"/>
        <v/>
      </c>
      <c r="C320" s="41"/>
      <c r="D320" s="41"/>
      <c r="E320" s="42"/>
      <c r="F320" s="42"/>
      <c r="G320" s="42"/>
      <c r="H320" s="42"/>
      <c r="I320" s="43" t="str">
        <f>+IF(C320="","",IF(Z320=0,"Faltan Datos",IF(Z320="VALORES NO VÁLIDOS","VALORES NO VÁLIDOS",INDEX('[3]EVALUACIÓN DE RIESGO'!$B$5:$B$9,MATCH('ANÁLISIS DE RIESGO'!Z320,'[3]EVALUACIÓN DE RIESGO'!$G$5:$G$9,0),1))))</f>
        <v/>
      </c>
      <c r="J320" s="42"/>
      <c r="K320" s="42"/>
      <c r="L320" s="45" t="str">
        <f t="shared" si="30"/>
        <v/>
      </c>
      <c r="M320" s="47"/>
      <c r="N320" s="47"/>
      <c r="O320" s="42"/>
      <c r="P320" s="42"/>
      <c r="Q320" s="42"/>
      <c r="R320" s="92" t="str">
        <f t="shared" si="26"/>
        <v/>
      </c>
      <c r="V320" s="39" t="str">
        <f>+IF(OR(C320="",E320=""),"",VLOOKUP(E320,'EVALUACIÓN DE RIESGO'!$C$4:$G$9,5,FALSE))</f>
        <v/>
      </c>
      <c r="W320" s="39" t="str">
        <f>+IF(OR(C320="",F320=""),"",INDEX('EVALUACIÓN DE RIESGO'!$G$5:$G$9,MATCH('ANÁLISIS DE RIESGO'!F320,Calidad,0),1))</f>
        <v/>
      </c>
      <c r="X320" s="39" t="str">
        <f>+IF(OR(C320="",G320=""),"",INDEX('EVALUACIÓN DE RIESGO'!$G$5:$G$9,MATCH('ANÁLISIS DE RIESGO'!G320,MedioAmbiente2,0),1))</f>
        <v/>
      </c>
      <c r="Y320" s="39" t="str">
        <f>+IF(OR(C320="",H320=""),"",INDEX('EVALUACIÓN DE RIESGO'!$G$5:$G$9,MATCH('ANÁLISIS DE RIESGO'!H320,Salud,0),1))</f>
        <v/>
      </c>
      <c r="Z320" s="39">
        <f t="shared" si="29"/>
        <v>0</v>
      </c>
      <c r="AA320" s="39">
        <f>+IF(OR(C320="",K320=""),0,VLOOKUP(K320,'EVALUACIÓN DE RIESGO'!$C$22:$D$26,2,FALSE))</f>
        <v>0</v>
      </c>
      <c r="AB320" s="39">
        <f t="shared" si="27"/>
        <v>0</v>
      </c>
      <c r="AC320" s="39" t="str">
        <f>IF(AB320=0,"",LOOKUP(AB320,'EVALUACIÓN DE RIESGO'!$C$30:$C$34,'EVALUACIÓN DE RIESGO'!$B$30:$B$34))</f>
        <v/>
      </c>
      <c r="AD320" s="39">
        <f>+IF(OR(C320="",O320=""),0,VLOOKUP(O320,'EVALUACIÓN DE RIESGO'!$C$22:$D$26,2,FALSE))</f>
        <v>0</v>
      </c>
      <c r="AE320" s="39">
        <f>+IF(OR(C320="",Q320=""),0,(VLOOKUP(Q320,'EVALUACIÓN DE RIESGO'!$B$5:$G$9,6,FALSE)))</f>
        <v>0</v>
      </c>
      <c r="AF320" s="39">
        <f t="shared" si="28"/>
        <v>0</v>
      </c>
      <c r="AG320" s="39" t="str">
        <f>IF(AF320=0,"",LOOKUP(AF320,'EVALUACIÓN DE RIESGO'!$C$30:$C$34,'EVALUACIÓN DE RIESGO'!$B$30:$B$34))</f>
        <v/>
      </c>
    </row>
    <row r="321" spans="1:33" x14ac:dyDescent="0.25">
      <c r="A321" s="40" t="str">
        <f t="shared" si="31"/>
        <v/>
      </c>
      <c r="C321" s="41"/>
      <c r="D321" s="41"/>
      <c r="E321" s="42"/>
      <c r="F321" s="42"/>
      <c r="G321" s="42"/>
      <c r="H321" s="42"/>
      <c r="I321" s="43" t="str">
        <f>+IF(C321="","",IF(Z321=0,"Faltan Datos",IF(Z321="VALORES NO VÁLIDOS","VALORES NO VÁLIDOS",INDEX('[3]EVALUACIÓN DE RIESGO'!$B$5:$B$9,MATCH('ANÁLISIS DE RIESGO'!Z321,'[3]EVALUACIÓN DE RIESGO'!$G$5:$G$9,0),1))))</f>
        <v/>
      </c>
      <c r="J321" s="42"/>
      <c r="K321" s="42"/>
      <c r="L321" s="45" t="str">
        <f t="shared" si="30"/>
        <v/>
      </c>
      <c r="M321" s="47"/>
      <c r="N321" s="47"/>
      <c r="O321" s="42"/>
      <c r="P321" s="42"/>
      <c r="Q321" s="42"/>
      <c r="R321" s="92" t="str">
        <f t="shared" si="26"/>
        <v/>
      </c>
      <c r="V321" s="39" t="str">
        <f>+IF(OR(C321="",E321=""),"",VLOOKUP(E321,'EVALUACIÓN DE RIESGO'!$C$4:$G$9,5,FALSE))</f>
        <v/>
      </c>
      <c r="W321" s="39" t="str">
        <f>+IF(OR(C321="",F321=""),"",INDEX('EVALUACIÓN DE RIESGO'!$G$5:$G$9,MATCH('ANÁLISIS DE RIESGO'!F321,Calidad,0),1))</f>
        <v/>
      </c>
      <c r="X321" s="39" t="str">
        <f>+IF(OR(C321="",G321=""),"",INDEX('EVALUACIÓN DE RIESGO'!$G$5:$G$9,MATCH('ANÁLISIS DE RIESGO'!G321,MedioAmbiente2,0),1))</f>
        <v/>
      </c>
      <c r="Y321" s="39" t="str">
        <f>+IF(OR(C321="",H321=""),"",INDEX('EVALUACIÓN DE RIESGO'!$G$5:$G$9,MATCH('ANÁLISIS DE RIESGO'!H321,Salud,0),1))</f>
        <v/>
      </c>
      <c r="Z321" s="39">
        <f t="shared" si="29"/>
        <v>0</v>
      </c>
      <c r="AA321" s="39">
        <f>+IF(OR(C321="",K321=""),0,VLOOKUP(K321,'EVALUACIÓN DE RIESGO'!$C$22:$D$26,2,FALSE))</f>
        <v>0</v>
      </c>
      <c r="AB321" s="39">
        <f t="shared" si="27"/>
        <v>0</v>
      </c>
      <c r="AC321" s="39" t="str">
        <f>IF(AB321=0,"",LOOKUP(AB321,'EVALUACIÓN DE RIESGO'!$C$30:$C$34,'EVALUACIÓN DE RIESGO'!$B$30:$B$34))</f>
        <v/>
      </c>
      <c r="AD321" s="39">
        <f>+IF(OR(C321="",O321=""),0,VLOOKUP(O321,'EVALUACIÓN DE RIESGO'!$C$22:$D$26,2,FALSE))</f>
        <v>0</v>
      </c>
      <c r="AE321" s="39">
        <f>+IF(OR(C321="",Q321=""),0,(VLOOKUP(Q321,'EVALUACIÓN DE RIESGO'!$B$5:$G$9,6,FALSE)))</f>
        <v>0</v>
      </c>
      <c r="AF321" s="39">
        <f t="shared" si="28"/>
        <v>0</v>
      </c>
      <c r="AG321" s="39" t="str">
        <f>IF(AF321=0,"",LOOKUP(AF321,'EVALUACIÓN DE RIESGO'!$C$30:$C$34,'EVALUACIÓN DE RIESGO'!$B$30:$B$34))</f>
        <v/>
      </c>
    </row>
    <row r="322" spans="1:33" x14ac:dyDescent="0.25">
      <c r="A322" s="40" t="str">
        <f t="shared" si="31"/>
        <v/>
      </c>
      <c r="C322" s="41"/>
      <c r="D322" s="41"/>
      <c r="E322" s="42"/>
      <c r="F322" s="42"/>
      <c r="G322" s="42"/>
      <c r="H322" s="42"/>
      <c r="I322" s="43" t="str">
        <f>+IF(C322="","",IF(Z322=0,"Faltan Datos",IF(Z322="VALORES NO VÁLIDOS","VALORES NO VÁLIDOS",INDEX('[3]EVALUACIÓN DE RIESGO'!$B$5:$B$9,MATCH('ANÁLISIS DE RIESGO'!Z322,'[3]EVALUACIÓN DE RIESGO'!$G$5:$G$9,0),1))))</f>
        <v/>
      </c>
      <c r="J322" s="42"/>
      <c r="K322" s="42"/>
      <c r="L322" s="45" t="str">
        <f t="shared" si="30"/>
        <v/>
      </c>
      <c r="M322" s="47"/>
      <c r="N322" s="47"/>
      <c r="O322" s="42"/>
      <c r="P322" s="42"/>
      <c r="Q322" s="42"/>
      <c r="R322" s="92" t="str">
        <f t="shared" si="26"/>
        <v/>
      </c>
      <c r="V322" s="39" t="str">
        <f>+IF(OR(C322="",E322=""),"",VLOOKUP(E322,'EVALUACIÓN DE RIESGO'!$C$4:$G$9,5,FALSE))</f>
        <v/>
      </c>
      <c r="W322" s="39" t="str">
        <f>+IF(OR(C322="",F322=""),"",INDEX('EVALUACIÓN DE RIESGO'!$G$5:$G$9,MATCH('ANÁLISIS DE RIESGO'!F322,Calidad,0),1))</f>
        <v/>
      </c>
      <c r="X322" s="39" t="str">
        <f>+IF(OR(C322="",G322=""),"",INDEX('EVALUACIÓN DE RIESGO'!$G$5:$G$9,MATCH('ANÁLISIS DE RIESGO'!G322,MedioAmbiente2,0),1))</f>
        <v/>
      </c>
      <c r="Y322" s="39" t="str">
        <f>+IF(OR(C322="",H322=""),"",INDEX('EVALUACIÓN DE RIESGO'!$G$5:$G$9,MATCH('ANÁLISIS DE RIESGO'!H322,Salud,0),1))</f>
        <v/>
      </c>
      <c r="Z322" s="39">
        <f t="shared" si="29"/>
        <v>0</v>
      </c>
      <c r="AA322" s="39">
        <f>+IF(OR(C322="",K322=""),0,VLOOKUP(K322,'EVALUACIÓN DE RIESGO'!$C$22:$D$26,2,FALSE))</f>
        <v>0</v>
      </c>
      <c r="AB322" s="39">
        <f t="shared" si="27"/>
        <v>0</v>
      </c>
      <c r="AC322" s="39" t="str">
        <f>IF(AB322=0,"",LOOKUP(AB322,'EVALUACIÓN DE RIESGO'!$C$30:$C$34,'EVALUACIÓN DE RIESGO'!$B$30:$B$34))</f>
        <v/>
      </c>
      <c r="AD322" s="39">
        <f>+IF(OR(C322="",O322=""),0,VLOOKUP(O322,'EVALUACIÓN DE RIESGO'!$C$22:$D$26,2,FALSE))</f>
        <v>0</v>
      </c>
      <c r="AE322" s="39">
        <f>+IF(OR(C322="",Q322=""),0,(VLOOKUP(Q322,'EVALUACIÓN DE RIESGO'!$B$5:$G$9,6,FALSE)))</f>
        <v>0</v>
      </c>
      <c r="AF322" s="39">
        <f t="shared" si="28"/>
        <v>0</v>
      </c>
      <c r="AG322" s="39" t="str">
        <f>IF(AF322=0,"",LOOKUP(AF322,'EVALUACIÓN DE RIESGO'!$C$30:$C$34,'EVALUACIÓN DE RIESGO'!$B$30:$B$34))</f>
        <v/>
      </c>
    </row>
    <row r="323" spans="1:33" x14ac:dyDescent="0.25">
      <c r="A323" s="40" t="str">
        <f t="shared" si="31"/>
        <v/>
      </c>
      <c r="C323" s="41"/>
      <c r="D323" s="41"/>
      <c r="E323" s="42"/>
      <c r="F323" s="42"/>
      <c r="G323" s="42"/>
      <c r="H323" s="42"/>
      <c r="I323" s="43" t="str">
        <f>+IF(C323="","",IF(Z323=0,"Faltan Datos",IF(Z323="VALORES NO VÁLIDOS","VALORES NO VÁLIDOS",INDEX('[3]EVALUACIÓN DE RIESGO'!$B$5:$B$9,MATCH('ANÁLISIS DE RIESGO'!Z323,'[3]EVALUACIÓN DE RIESGO'!$G$5:$G$9,0),1))))</f>
        <v/>
      </c>
      <c r="J323" s="42"/>
      <c r="K323" s="42"/>
      <c r="L323" s="45" t="str">
        <f t="shared" si="30"/>
        <v/>
      </c>
      <c r="M323" s="47"/>
      <c r="N323" s="47"/>
      <c r="O323" s="42"/>
      <c r="P323" s="42"/>
      <c r="Q323" s="42"/>
      <c r="R323" s="92" t="str">
        <f t="shared" si="26"/>
        <v/>
      </c>
      <c r="V323" s="39" t="str">
        <f>+IF(OR(C323="",E323=""),"",VLOOKUP(E323,'EVALUACIÓN DE RIESGO'!$C$4:$G$9,5,FALSE))</f>
        <v/>
      </c>
      <c r="W323" s="39" t="str">
        <f>+IF(OR(C323="",F323=""),"",INDEX('EVALUACIÓN DE RIESGO'!$G$5:$G$9,MATCH('ANÁLISIS DE RIESGO'!F323,Calidad,0),1))</f>
        <v/>
      </c>
      <c r="X323" s="39" t="str">
        <f>+IF(OR(C323="",G323=""),"",INDEX('EVALUACIÓN DE RIESGO'!$G$5:$G$9,MATCH('ANÁLISIS DE RIESGO'!G323,MedioAmbiente2,0),1))</f>
        <v/>
      </c>
      <c r="Y323" s="39" t="str">
        <f>+IF(OR(C323="",H323=""),"",INDEX('EVALUACIÓN DE RIESGO'!$G$5:$G$9,MATCH('ANÁLISIS DE RIESGO'!H323,Salud,0),1))</f>
        <v/>
      </c>
      <c r="Z323" s="39">
        <f t="shared" si="29"/>
        <v>0</v>
      </c>
      <c r="AA323" s="39">
        <f>+IF(OR(C323="",K323=""),0,VLOOKUP(K323,'EVALUACIÓN DE RIESGO'!$C$22:$D$26,2,FALSE))</f>
        <v>0</v>
      </c>
      <c r="AB323" s="39">
        <f t="shared" si="27"/>
        <v>0</v>
      </c>
      <c r="AC323" s="39" t="str">
        <f>IF(AB323=0,"",LOOKUP(AB323,'EVALUACIÓN DE RIESGO'!$C$30:$C$34,'EVALUACIÓN DE RIESGO'!$B$30:$B$34))</f>
        <v/>
      </c>
      <c r="AD323" s="39">
        <f>+IF(OR(C323="",O323=""),0,VLOOKUP(O323,'EVALUACIÓN DE RIESGO'!$C$22:$D$26,2,FALSE))</f>
        <v>0</v>
      </c>
      <c r="AE323" s="39">
        <f>+IF(OR(C323="",Q323=""),0,(VLOOKUP(Q323,'EVALUACIÓN DE RIESGO'!$B$5:$G$9,6,FALSE)))</f>
        <v>0</v>
      </c>
      <c r="AF323" s="39">
        <f t="shared" si="28"/>
        <v>0</v>
      </c>
      <c r="AG323" s="39" t="str">
        <f>IF(AF323=0,"",LOOKUP(AF323,'EVALUACIÓN DE RIESGO'!$C$30:$C$34,'EVALUACIÓN DE RIESGO'!$B$30:$B$34))</f>
        <v/>
      </c>
    </row>
    <row r="324" spans="1:33" x14ac:dyDescent="0.25">
      <c r="A324" s="40" t="str">
        <f t="shared" si="31"/>
        <v/>
      </c>
      <c r="C324" s="41"/>
      <c r="D324" s="41"/>
      <c r="E324" s="42"/>
      <c r="F324" s="42"/>
      <c r="G324" s="42"/>
      <c r="H324" s="42"/>
      <c r="I324" s="43" t="str">
        <f>+IF(C324="","",IF(Z324=0,"Faltan Datos",IF(Z324="VALORES NO VÁLIDOS","VALORES NO VÁLIDOS",INDEX('[3]EVALUACIÓN DE RIESGO'!$B$5:$B$9,MATCH('ANÁLISIS DE RIESGO'!Z324,'[3]EVALUACIÓN DE RIESGO'!$G$5:$G$9,0),1))))</f>
        <v/>
      </c>
      <c r="J324" s="42"/>
      <c r="K324" s="42"/>
      <c r="L324" s="45" t="str">
        <f t="shared" si="30"/>
        <v/>
      </c>
      <c r="M324" s="47"/>
      <c r="N324" s="47"/>
      <c r="O324" s="42"/>
      <c r="P324" s="42"/>
      <c r="Q324" s="42"/>
      <c r="R324" s="92" t="str">
        <f t="shared" si="26"/>
        <v/>
      </c>
      <c r="V324" s="39" t="str">
        <f>+IF(OR(C324="",E324=""),"",VLOOKUP(E324,'EVALUACIÓN DE RIESGO'!$C$4:$G$9,5,FALSE))</f>
        <v/>
      </c>
      <c r="W324" s="39" t="str">
        <f>+IF(OR(C324="",F324=""),"",INDEX('EVALUACIÓN DE RIESGO'!$G$5:$G$9,MATCH('ANÁLISIS DE RIESGO'!F324,Calidad,0),1))</f>
        <v/>
      </c>
      <c r="X324" s="39" t="str">
        <f>+IF(OR(C324="",G324=""),"",INDEX('EVALUACIÓN DE RIESGO'!$G$5:$G$9,MATCH('ANÁLISIS DE RIESGO'!G324,MedioAmbiente2,0),1))</f>
        <v/>
      </c>
      <c r="Y324" s="39" t="str">
        <f>+IF(OR(C324="",H324=""),"",INDEX('EVALUACIÓN DE RIESGO'!$G$5:$G$9,MATCH('ANÁLISIS DE RIESGO'!H324,Salud,0),1))</f>
        <v/>
      </c>
      <c r="Z324" s="39">
        <f t="shared" si="29"/>
        <v>0</v>
      </c>
      <c r="AA324" s="39">
        <f>+IF(OR(C324="",K324=""),0,VLOOKUP(K324,'EVALUACIÓN DE RIESGO'!$C$22:$D$26,2,FALSE))</f>
        <v>0</v>
      </c>
      <c r="AB324" s="39">
        <f t="shared" si="27"/>
        <v>0</v>
      </c>
      <c r="AC324" s="39" t="str">
        <f>IF(AB324=0,"",LOOKUP(AB324,'EVALUACIÓN DE RIESGO'!$C$30:$C$34,'EVALUACIÓN DE RIESGO'!$B$30:$B$34))</f>
        <v/>
      </c>
      <c r="AD324" s="39">
        <f>+IF(OR(C324="",O324=""),0,VLOOKUP(O324,'EVALUACIÓN DE RIESGO'!$C$22:$D$26,2,FALSE))</f>
        <v>0</v>
      </c>
      <c r="AE324" s="39">
        <f>+IF(OR(C324="",Q324=""),0,(VLOOKUP(Q324,'EVALUACIÓN DE RIESGO'!$B$5:$G$9,6,FALSE)))</f>
        <v>0</v>
      </c>
      <c r="AF324" s="39">
        <f t="shared" si="28"/>
        <v>0</v>
      </c>
      <c r="AG324" s="39" t="str">
        <f>IF(AF324=0,"",LOOKUP(AF324,'EVALUACIÓN DE RIESGO'!$C$30:$C$34,'EVALUACIÓN DE RIESGO'!$B$30:$B$34))</f>
        <v/>
      </c>
    </row>
    <row r="325" spans="1:33" x14ac:dyDescent="0.25">
      <c r="A325" s="40" t="str">
        <f t="shared" si="31"/>
        <v/>
      </c>
      <c r="C325" s="41"/>
      <c r="D325" s="41"/>
      <c r="E325" s="42"/>
      <c r="F325" s="42"/>
      <c r="G325" s="42"/>
      <c r="H325" s="42"/>
      <c r="I325" s="43" t="str">
        <f>+IF(C325="","",IF(Z325=0,"Faltan Datos",IF(Z325="VALORES NO VÁLIDOS","VALORES NO VÁLIDOS",INDEX('[3]EVALUACIÓN DE RIESGO'!$B$5:$B$9,MATCH('ANÁLISIS DE RIESGO'!Z325,'[3]EVALUACIÓN DE RIESGO'!$G$5:$G$9,0),1))))</f>
        <v/>
      </c>
      <c r="J325" s="42"/>
      <c r="K325" s="42"/>
      <c r="L325" s="45" t="str">
        <f t="shared" si="30"/>
        <v/>
      </c>
      <c r="M325" s="47"/>
      <c r="N325" s="47"/>
      <c r="O325" s="42"/>
      <c r="P325" s="42"/>
      <c r="Q325" s="42"/>
      <c r="R325" s="92" t="str">
        <f t="shared" si="26"/>
        <v/>
      </c>
      <c r="V325" s="39" t="str">
        <f>+IF(OR(C325="",E325=""),"",VLOOKUP(E325,'EVALUACIÓN DE RIESGO'!$C$4:$G$9,5,FALSE))</f>
        <v/>
      </c>
      <c r="W325" s="39" t="str">
        <f>+IF(OR(C325="",F325=""),"",INDEX('EVALUACIÓN DE RIESGO'!$G$5:$G$9,MATCH('ANÁLISIS DE RIESGO'!F325,Calidad,0),1))</f>
        <v/>
      </c>
      <c r="X325" s="39" t="str">
        <f>+IF(OR(C325="",G325=""),"",INDEX('EVALUACIÓN DE RIESGO'!$G$5:$G$9,MATCH('ANÁLISIS DE RIESGO'!G325,MedioAmbiente2,0),1))</f>
        <v/>
      </c>
      <c r="Y325" s="39" t="str">
        <f>+IF(OR(C325="",H325=""),"",INDEX('EVALUACIÓN DE RIESGO'!$G$5:$G$9,MATCH('ANÁLISIS DE RIESGO'!H325,Salud,0),1))</f>
        <v/>
      </c>
      <c r="Z325" s="39">
        <f t="shared" si="29"/>
        <v>0</v>
      </c>
      <c r="AA325" s="39">
        <f>+IF(OR(C325="",K325=""),0,VLOOKUP(K325,'EVALUACIÓN DE RIESGO'!$C$22:$D$26,2,FALSE))</f>
        <v>0</v>
      </c>
      <c r="AB325" s="39">
        <f t="shared" si="27"/>
        <v>0</v>
      </c>
      <c r="AC325" s="39" t="str">
        <f>IF(AB325=0,"",LOOKUP(AB325,'EVALUACIÓN DE RIESGO'!$C$30:$C$34,'EVALUACIÓN DE RIESGO'!$B$30:$B$34))</f>
        <v/>
      </c>
      <c r="AD325" s="39">
        <f>+IF(OR(C325="",O325=""),0,VLOOKUP(O325,'EVALUACIÓN DE RIESGO'!$C$22:$D$26,2,FALSE))</f>
        <v>0</v>
      </c>
      <c r="AE325" s="39">
        <f>+IF(OR(C325="",Q325=""),0,(VLOOKUP(Q325,'EVALUACIÓN DE RIESGO'!$B$5:$G$9,6,FALSE)))</f>
        <v>0</v>
      </c>
      <c r="AF325" s="39">
        <f t="shared" si="28"/>
        <v>0</v>
      </c>
      <c r="AG325" s="39" t="str">
        <f>IF(AF325=0,"",LOOKUP(AF325,'EVALUACIÓN DE RIESGO'!$C$30:$C$34,'EVALUACIÓN DE RIESGO'!$B$30:$B$34))</f>
        <v/>
      </c>
    </row>
    <row r="326" spans="1:33" x14ac:dyDescent="0.25">
      <c r="A326" s="40" t="str">
        <f t="shared" si="31"/>
        <v/>
      </c>
      <c r="C326" s="41"/>
      <c r="D326" s="41"/>
      <c r="E326" s="42"/>
      <c r="F326" s="42"/>
      <c r="G326" s="42"/>
      <c r="H326" s="42"/>
      <c r="I326" s="43" t="str">
        <f>+IF(C326="","",IF(Z326=0,"Faltan Datos",IF(Z326="VALORES NO VÁLIDOS","VALORES NO VÁLIDOS",INDEX('[3]EVALUACIÓN DE RIESGO'!$B$5:$B$9,MATCH('ANÁLISIS DE RIESGO'!Z326,'[3]EVALUACIÓN DE RIESGO'!$G$5:$G$9,0),1))))</f>
        <v/>
      </c>
      <c r="J326" s="42"/>
      <c r="K326" s="42"/>
      <c r="L326" s="45" t="str">
        <f t="shared" si="30"/>
        <v/>
      </c>
      <c r="M326" s="47"/>
      <c r="N326" s="47"/>
      <c r="O326" s="42"/>
      <c r="P326" s="42"/>
      <c r="Q326" s="42"/>
      <c r="R326" s="92" t="str">
        <f t="shared" si="26"/>
        <v/>
      </c>
      <c r="V326" s="39" t="str">
        <f>+IF(OR(C326="",E326=""),"",VLOOKUP(E326,'EVALUACIÓN DE RIESGO'!$C$4:$G$9,5,FALSE))</f>
        <v/>
      </c>
      <c r="W326" s="39" t="str">
        <f>+IF(OR(C326="",F326=""),"",INDEX('EVALUACIÓN DE RIESGO'!$G$5:$G$9,MATCH('ANÁLISIS DE RIESGO'!F326,Calidad,0),1))</f>
        <v/>
      </c>
      <c r="X326" s="39" t="str">
        <f>+IF(OR(C326="",G326=""),"",INDEX('EVALUACIÓN DE RIESGO'!$G$5:$G$9,MATCH('ANÁLISIS DE RIESGO'!G326,MedioAmbiente2,0),1))</f>
        <v/>
      </c>
      <c r="Y326" s="39" t="str">
        <f>+IF(OR(C326="",H326=""),"",INDEX('EVALUACIÓN DE RIESGO'!$G$5:$G$9,MATCH('ANÁLISIS DE RIESGO'!H326,Salud,0),1))</f>
        <v/>
      </c>
      <c r="Z326" s="39">
        <f t="shared" si="29"/>
        <v>0</v>
      </c>
      <c r="AA326" s="39">
        <f>+IF(OR(C326="",K326=""),0,VLOOKUP(K326,'EVALUACIÓN DE RIESGO'!$C$22:$D$26,2,FALSE))</f>
        <v>0</v>
      </c>
      <c r="AB326" s="39">
        <f t="shared" si="27"/>
        <v>0</v>
      </c>
      <c r="AC326" s="39" t="str">
        <f>IF(AB326=0,"",LOOKUP(AB326,'EVALUACIÓN DE RIESGO'!$C$30:$C$34,'EVALUACIÓN DE RIESGO'!$B$30:$B$34))</f>
        <v/>
      </c>
      <c r="AD326" s="39">
        <f>+IF(OR(C326="",O326=""),0,VLOOKUP(O326,'EVALUACIÓN DE RIESGO'!$C$22:$D$26,2,FALSE))</f>
        <v>0</v>
      </c>
      <c r="AE326" s="39">
        <f>+IF(OR(C326="",Q326=""),0,(VLOOKUP(Q326,'EVALUACIÓN DE RIESGO'!$B$5:$G$9,6,FALSE)))</f>
        <v>0</v>
      </c>
      <c r="AF326" s="39">
        <f t="shared" si="28"/>
        <v>0</v>
      </c>
      <c r="AG326" s="39" t="str">
        <f>IF(AF326=0,"",LOOKUP(AF326,'EVALUACIÓN DE RIESGO'!$C$30:$C$34,'EVALUACIÓN DE RIESGO'!$B$30:$B$34))</f>
        <v/>
      </c>
    </row>
    <row r="327" spans="1:33" x14ac:dyDescent="0.25">
      <c r="A327" s="40" t="str">
        <f t="shared" si="31"/>
        <v/>
      </c>
      <c r="C327" s="41"/>
      <c r="D327" s="41"/>
      <c r="E327" s="42"/>
      <c r="F327" s="42"/>
      <c r="G327" s="42"/>
      <c r="H327" s="42"/>
      <c r="I327" s="43" t="str">
        <f>+IF(C327="","",IF(Z327=0,"Faltan Datos",IF(Z327="VALORES NO VÁLIDOS","VALORES NO VÁLIDOS",INDEX('[3]EVALUACIÓN DE RIESGO'!$B$5:$B$9,MATCH('ANÁLISIS DE RIESGO'!Z327,'[3]EVALUACIÓN DE RIESGO'!$G$5:$G$9,0),1))))</f>
        <v/>
      </c>
      <c r="J327" s="42"/>
      <c r="K327" s="42"/>
      <c r="L327" s="45" t="str">
        <f t="shared" si="30"/>
        <v/>
      </c>
      <c r="M327" s="47"/>
      <c r="N327" s="47"/>
      <c r="O327" s="42"/>
      <c r="P327" s="42"/>
      <c r="Q327" s="42"/>
      <c r="R327" s="92" t="str">
        <f t="shared" si="26"/>
        <v/>
      </c>
      <c r="V327" s="39" t="str">
        <f>+IF(OR(C327="",E327=""),"",VLOOKUP(E327,'EVALUACIÓN DE RIESGO'!$C$4:$G$9,5,FALSE))</f>
        <v/>
      </c>
      <c r="W327" s="39" t="str">
        <f>+IF(OR(C327="",F327=""),"",INDEX('EVALUACIÓN DE RIESGO'!$G$5:$G$9,MATCH('ANÁLISIS DE RIESGO'!F327,Calidad,0),1))</f>
        <v/>
      </c>
      <c r="X327" s="39" t="str">
        <f>+IF(OR(C327="",G327=""),"",INDEX('EVALUACIÓN DE RIESGO'!$G$5:$G$9,MATCH('ANÁLISIS DE RIESGO'!G327,MedioAmbiente2,0),1))</f>
        <v/>
      </c>
      <c r="Y327" s="39" t="str">
        <f>+IF(OR(C327="",H327=""),"",INDEX('EVALUACIÓN DE RIESGO'!$G$5:$G$9,MATCH('ANÁLISIS DE RIESGO'!H327,Salud,0),1))</f>
        <v/>
      </c>
      <c r="Z327" s="39">
        <f t="shared" si="29"/>
        <v>0</v>
      </c>
      <c r="AA327" s="39">
        <f>+IF(OR(C327="",K327=""),0,VLOOKUP(K327,'EVALUACIÓN DE RIESGO'!$C$22:$D$26,2,FALSE))</f>
        <v>0</v>
      </c>
      <c r="AB327" s="39">
        <f t="shared" si="27"/>
        <v>0</v>
      </c>
      <c r="AC327" s="39" t="str">
        <f>IF(AB327=0,"",LOOKUP(AB327,'EVALUACIÓN DE RIESGO'!$C$30:$C$34,'EVALUACIÓN DE RIESGO'!$B$30:$B$34))</f>
        <v/>
      </c>
      <c r="AD327" s="39">
        <f>+IF(OR(C327="",O327=""),0,VLOOKUP(O327,'EVALUACIÓN DE RIESGO'!$C$22:$D$26,2,FALSE))</f>
        <v>0</v>
      </c>
      <c r="AE327" s="39">
        <f>+IF(OR(C327="",Q327=""),0,(VLOOKUP(Q327,'EVALUACIÓN DE RIESGO'!$B$5:$G$9,6,FALSE)))</f>
        <v>0</v>
      </c>
      <c r="AF327" s="39">
        <f t="shared" si="28"/>
        <v>0</v>
      </c>
      <c r="AG327" s="39" t="str">
        <f>IF(AF327=0,"",LOOKUP(AF327,'EVALUACIÓN DE RIESGO'!$C$30:$C$34,'EVALUACIÓN DE RIESGO'!$B$30:$B$34))</f>
        <v/>
      </c>
    </row>
    <row r="328" spans="1:33" x14ac:dyDescent="0.25">
      <c r="A328" s="40" t="str">
        <f t="shared" si="31"/>
        <v/>
      </c>
      <c r="C328" s="41"/>
      <c r="D328" s="41"/>
      <c r="E328" s="42"/>
      <c r="F328" s="42"/>
      <c r="G328" s="42"/>
      <c r="H328" s="42"/>
      <c r="I328" s="43" t="str">
        <f>+IF(C328="","",IF(Z328=0,"Faltan Datos",IF(Z328="VALORES NO VÁLIDOS","VALORES NO VÁLIDOS",INDEX('[3]EVALUACIÓN DE RIESGO'!$B$5:$B$9,MATCH('ANÁLISIS DE RIESGO'!Z328,'[3]EVALUACIÓN DE RIESGO'!$G$5:$G$9,0),1))))</f>
        <v/>
      </c>
      <c r="J328" s="42"/>
      <c r="K328" s="42"/>
      <c r="L328" s="45" t="str">
        <f t="shared" si="30"/>
        <v/>
      </c>
      <c r="M328" s="47"/>
      <c r="N328" s="47"/>
      <c r="O328" s="42"/>
      <c r="P328" s="42"/>
      <c r="Q328" s="42"/>
      <c r="R328" s="92" t="str">
        <f t="shared" si="26"/>
        <v/>
      </c>
      <c r="V328" s="39" t="str">
        <f>+IF(OR(C328="",E328=""),"",VLOOKUP(E328,'EVALUACIÓN DE RIESGO'!$C$4:$G$9,5,FALSE))</f>
        <v/>
      </c>
      <c r="W328" s="39" t="str">
        <f>+IF(OR(C328="",F328=""),"",INDEX('EVALUACIÓN DE RIESGO'!$G$5:$G$9,MATCH('ANÁLISIS DE RIESGO'!F328,Calidad,0),1))</f>
        <v/>
      </c>
      <c r="X328" s="39" t="str">
        <f>+IF(OR(C328="",G328=""),"",INDEX('EVALUACIÓN DE RIESGO'!$G$5:$G$9,MATCH('ANÁLISIS DE RIESGO'!G328,MedioAmbiente2,0),1))</f>
        <v/>
      </c>
      <c r="Y328" s="39" t="str">
        <f>+IF(OR(C328="",H328=""),"",INDEX('EVALUACIÓN DE RIESGO'!$G$5:$G$9,MATCH('ANÁLISIS DE RIESGO'!H328,Salud,0),1))</f>
        <v/>
      </c>
      <c r="Z328" s="39">
        <f t="shared" si="29"/>
        <v>0</v>
      </c>
      <c r="AA328" s="39">
        <f>+IF(OR(C328="",K328=""),0,VLOOKUP(K328,'EVALUACIÓN DE RIESGO'!$C$22:$D$26,2,FALSE))</f>
        <v>0</v>
      </c>
      <c r="AB328" s="39">
        <f t="shared" si="27"/>
        <v>0</v>
      </c>
      <c r="AC328" s="39" t="str">
        <f>IF(AB328=0,"",LOOKUP(AB328,'EVALUACIÓN DE RIESGO'!$C$30:$C$34,'EVALUACIÓN DE RIESGO'!$B$30:$B$34))</f>
        <v/>
      </c>
      <c r="AD328" s="39">
        <f>+IF(OR(C328="",O328=""),0,VLOOKUP(O328,'EVALUACIÓN DE RIESGO'!$C$22:$D$26,2,FALSE))</f>
        <v>0</v>
      </c>
      <c r="AE328" s="39">
        <f>+IF(OR(C328="",Q328=""),0,(VLOOKUP(Q328,'EVALUACIÓN DE RIESGO'!$B$5:$G$9,6,FALSE)))</f>
        <v>0</v>
      </c>
      <c r="AF328" s="39">
        <f t="shared" si="28"/>
        <v>0</v>
      </c>
      <c r="AG328" s="39" t="str">
        <f>IF(AF328=0,"",LOOKUP(AF328,'EVALUACIÓN DE RIESGO'!$C$30:$C$34,'EVALUACIÓN DE RIESGO'!$B$30:$B$34))</f>
        <v/>
      </c>
    </row>
    <row r="329" spans="1:33" x14ac:dyDescent="0.25">
      <c r="A329" s="40" t="str">
        <f t="shared" si="31"/>
        <v/>
      </c>
      <c r="C329" s="41"/>
      <c r="D329" s="41"/>
      <c r="E329" s="42"/>
      <c r="F329" s="42"/>
      <c r="G329" s="42"/>
      <c r="H329" s="42"/>
      <c r="I329" s="43" t="str">
        <f>+IF(C329="","",IF(Z329=0,"Faltan Datos",IF(Z329="VALORES NO VÁLIDOS","VALORES NO VÁLIDOS",INDEX('[3]EVALUACIÓN DE RIESGO'!$B$5:$B$9,MATCH('ANÁLISIS DE RIESGO'!Z329,'[3]EVALUACIÓN DE RIESGO'!$G$5:$G$9,0),1))))</f>
        <v/>
      </c>
      <c r="J329" s="42"/>
      <c r="K329" s="42"/>
      <c r="L329" s="45" t="str">
        <f t="shared" si="30"/>
        <v/>
      </c>
      <c r="M329" s="47"/>
      <c r="N329" s="47"/>
      <c r="O329" s="42"/>
      <c r="P329" s="42"/>
      <c r="Q329" s="42"/>
      <c r="R329" s="92" t="str">
        <f t="shared" si="26"/>
        <v/>
      </c>
      <c r="V329" s="39" t="str">
        <f>+IF(OR(C329="",E329=""),"",VLOOKUP(E329,'EVALUACIÓN DE RIESGO'!$C$4:$G$9,5,FALSE))</f>
        <v/>
      </c>
      <c r="W329" s="39" t="str">
        <f>+IF(OR(C329="",F329=""),"",INDEX('EVALUACIÓN DE RIESGO'!$G$5:$G$9,MATCH('ANÁLISIS DE RIESGO'!F329,Calidad,0),1))</f>
        <v/>
      </c>
      <c r="X329" s="39" t="str">
        <f>+IF(OR(C329="",G329=""),"",INDEX('EVALUACIÓN DE RIESGO'!$G$5:$G$9,MATCH('ANÁLISIS DE RIESGO'!G329,MedioAmbiente2,0),1))</f>
        <v/>
      </c>
      <c r="Y329" s="39" t="str">
        <f>+IF(OR(C329="",H329=""),"",INDEX('EVALUACIÓN DE RIESGO'!$G$5:$G$9,MATCH('ANÁLISIS DE RIESGO'!H329,Salud,0),1))</f>
        <v/>
      </c>
      <c r="Z329" s="39">
        <f t="shared" si="29"/>
        <v>0</v>
      </c>
      <c r="AA329" s="39">
        <f>+IF(OR(C329="",K329=""),0,VLOOKUP(K329,'EVALUACIÓN DE RIESGO'!$C$22:$D$26,2,FALSE))</f>
        <v>0</v>
      </c>
      <c r="AB329" s="39">
        <f t="shared" si="27"/>
        <v>0</v>
      </c>
      <c r="AC329" s="39" t="str">
        <f>IF(AB329=0,"",LOOKUP(AB329,'EVALUACIÓN DE RIESGO'!$C$30:$C$34,'EVALUACIÓN DE RIESGO'!$B$30:$B$34))</f>
        <v/>
      </c>
      <c r="AD329" s="39">
        <f>+IF(OR(C329="",O329=""),0,VLOOKUP(O329,'EVALUACIÓN DE RIESGO'!$C$22:$D$26,2,FALSE))</f>
        <v>0</v>
      </c>
      <c r="AE329" s="39">
        <f>+IF(OR(C329="",Q329=""),0,(VLOOKUP(Q329,'EVALUACIÓN DE RIESGO'!$B$5:$G$9,6,FALSE)))</f>
        <v>0</v>
      </c>
      <c r="AF329" s="39">
        <f t="shared" si="28"/>
        <v>0</v>
      </c>
      <c r="AG329" s="39" t="str">
        <f>IF(AF329=0,"",LOOKUP(AF329,'EVALUACIÓN DE RIESGO'!$C$30:$C$34,'EVALUACIÓN DE RIESGO'!$B$30:$B$34))</f>
        <v/>
      </c>
    </row>
    <row r="330" spans="1:33" x14ac:dyDescent="0.25">
      <c r="A330" s="40" t="str">
        <f t="shared" si="31"/>
        <v/>
      </c>
      <c r="C330" s="41"/>
      <c r="D330" s="41"/>
      <c r="E330" s="42"/>
      <c r="F330" s="42"/>
      <c r="G330" s="42"/>
      <c r="H330" s="42"/>
      <c r="I330" s="43" t="str">
        <f>+IF(C330="","",IF(Z330=0,"Faltan Datos",IF(Z330="VALORES NO VÁLIDOS","VALORES NO VÁLIDOS",INDEX('[3]EVALUACIÓN DE RIESGO'!$B$5:$B$9,MATCH('ANÁLISIS DE RIESGO'!Z330,'[3]EVALUACIÓN DE RIESGO'!$G$5:$G$9,0),1))))</f>
        <v/>
      </c>
      <c r="J330" s="42"/>
      <c r="K330" s="42"/>
      <c r="L330" s="45" t="str">
        <f t="shared" si="30"/>
        <v/>
      </c>
      <c r="M330" s="47"/>
      <c r="N330" s="47"/>
      <c r="O330" s="42"/>
      <c r="P330" s="42"/>
      <c r="Q330" s="42"/>
      <c r="R330" s="92" t="str">
        <f t="shared" si="26"/>
        <v/>
      </c>
      <c r="V330" s="39" t="str">
        <f>+IF(OR(C330="",E330=""),"",VLOOKUP(E330,'EVALUACIÓN DE RIESGO'!$C$4:$G$9,5,FALSE))</f>
        <v/>
      </c>
      <c r="W330" s="39" t="str">
        <f>+IF(OR(C330="",F330=""),"",INDEX('EVALUACIÓN DE RIESGO'!$G$5:$G$9,MATCH('ANÁLISIS DE RIESGO'!F330,Calidad,0),1))</f>
        <v/>
      </c>
      <c r="X330" s="39" t="str">
        <f>+IF(OR(C330="",G330=""),"",INDEX('EVALUACIÓN DE RIESGO'!$G$5:$G$9,MATCH('ANÁLISIS DE RIESGO'!G330,MedioAmbiente2,0),1))</f>
        <v/>
      </c>
      <c r="Y330" s="39" t="str">
        <f>+IF(OR(C330="",H330=""),"",INDEX('EVALUACIÓN DE RIESGO'!$G$5:$G$9,MATCH('ANÁLISIS DE RIESGO'!H330,Salud,0),1))</f>
        <v/>
      </c>
      <c r="Z330" s="39">
        <f t="shared" si="29"/>
        <v>0</v>
      </c>
      <c r="AA330" s="39">
        <f>+IF(OR(C330="",K330=""),0,VLOOKUP(K330,'EVALUACIÓN DE RIESGO'!$C$22:$D$26,2,FALSE))</f>
        <v>0</v>
      </c>
      <c r="AB330" s="39">
        <f t="shared" si="27"/>
        <v>0</v>
      </c>
      <c r="AC330" s="39" t="str">
        <f>IF(AB330=0,"",LOOKUP(AB330,'EVALUACIÓN DE RIESGO'!$C$30:$C$34,'EVALUACIÓN DE RIESGO'!$B$30:$B$34))</f>
        <v/>
      </c>
      <c r="AD330" s="39">
        <f>+IF(OR(C330="",O330=""),0,VLOOKUP(O330,'EVALUACIÓN DE RIESGO'!$C$22:$D$26,2,FALSE))</f>
        <v>0</v>
      </c>
      <c r="AE330" s="39">
        <f>+IF(OR(C330="",Q330=""),0,(VLOOKUP(Q330,'EVALUACIÓN DE RIESGO'!$B$5:$G$9,6,FALSE)))</f>
        <v>0</v>
      </c>
      <c r="AF330" s="39">
        <f t="shared" si="28"/>
        <v>0</v>
      </c>
      <c r="AG330" s="39" t="str">
        <f>IF(AF330=0,"",LOOKUP(AF330,'EVALUACIÓN DE RIESGO'!$C$30:$C$34,'EVALUACIÓN DE RIESGO'!$B$30:$B$34))</f>
        <v/>
      </c>
    </row>
    <row r="331" spans="1:33" x14ac:dyDescent="0.25">
      <c r="A331" s="40" t="str">
        <f t="shared" si="31"/>
        <v/>
      </c>
      <c r="C331" s="41"/>
      <c r="D331" s="41"/>
      <c r="E331" s="42"/>
      <c r="F331" s="42"/>
      <c r="G331" s="42"/>
      <c r="H331" s="42"/>
      <c r="I331" s="43" t="str">
        <f>+IF(C331="","",IF(Z331=0,"Faltan Datos",IF(Z331="VALORES NO VÁLIDOS","VALORES NO VÁLIDOS",INDEX('[3]EVALUACIÓN DE RIESGO'!$B$5:$B$9,MATCH('ANÁLISIS DE RIESGO'!Z331,'[3]EVALUACIÓN DE RIESGO'!$G$5:$G$9,0),1))))</f>
        <v/>
      </c>
      <c r="J331" s="42"/>
      <c r="K331" s="42"/>
      <c r="L331" s="45" t="str">
        <f t="shared" si="30"/>
        <v/>
      </c>
      <c r="M331" s="47"/>
      <c r="N331" s="47"/>
      <c r="O331" s="42"/>
      <c r="P331" s="42"/>
      <c r="Q331" s="42"/>
      <c r="R331" s="92" t="str">
        <f t="shared" si="26"/>
        <v/>
      </c>
      <c r="V331" s="39" t="str">
        <f>+IF(OR(C331="",E331=""),"",VLOOKUP(E331,'EVALUACIÓN DE RIESGO'!$C$4:$G$9,5,FALSE))</f>
        <v/>
      </c>
      <c r="W331" s="39" t="str">
        <f>+IF(OR(C331="",F331=""),"",INDEX('EVALUACIÓN DE RIESGO'!$G$5:$G$9,MATCH('ANÁLISIS DE RIESGO'!F331,Calidad,0),1))</f>
        <v/>
      </c>
      <c r="X331" s="39" t="str">
        <f>+IF(OR(C331="",G331=""),"",INDEX('EVALUACIÓN DE RIESGO'!$G$5:$G$9,MATCH('ANÁLISIS DE RIESGO'!G331,MedioAmbiente2,0),1))</f>
        <v/>
      </c>
      <c r="Y331" s="39" t="str">
        <f>+IF(OR(C331="",H331=""),"",INDEX('EVALUACIÓN DE RIESGO'!$G$5:$G$9,MATCH('ANÁLISIS DE RIESGO'!H331,Salud,0),1))</f>
        <v/>
      </c>
      <c r="Z331" s="39">
        <f t="shared" si="29"/>
        <v>0</v>
      </c>
      <c r="AA331" s="39">
        <f>+IF(OR(C331="",K331=""),0,VLOOKUP(K331,'EVALUACIÓN DE RIESGO'!$C$22:$D$26,2,FALSE))</f>
        <v>0</v>
      </c>
      <c r="AB331" s="39">
        <f t="shared" si="27"/>
        <v>0</v>
      </c>
      <c r="AC331" s="39" t="str">
        <f>IF(AB331=0,"",LOOKUP(AB331,'EVALUACIÓN DE RIESGO'!$C$30:$C$34,'EVALUACIÓN DE RIESGO'!$B$30:$B$34))</f>
        <v/>
      </c>
      <c r="AD331" s="39">
        <f>+IF(OR(C331="",O331=""),0,VLOOKUP(O331,'EVALUACIÓN DE RIESGO'!$C$22:$D$26,2,FALSE))</f>
        <v>0</v>
      </c>
      <c r="AE331" s="39">
        <f>+IF(OR(C331="",Q331=""),0,(VLOOKUP(Q331,'EVALUACIÓN DE RIESGO'!$B$5:$G$9,6,FALSE)))</f>
        <v>0</v>
      </c>
      <c r="AF331" s="39">
        <f t="shared" si="28"/>
        <v>0</v>
      </c>
      <c r="AG331" s="39" t="str">
        <f>IF(AF331=0,"",LOOKUP(AF331,'EVALUACIÓN DE RIESGO'!$C$30:$C$34,'EVALUACIÓN DE RIESGO'!$B$30:$B$34))</f>
        <v/>
      </c>
    </row>
    <row r="332" spans="1:33" x14ac:dyDescent="0.25">
      <c r="A332" s="40" t="str">
        <f t="shared" si="31"/>
        <v/>
      </c>
      <c r="C332" s="41"/>
      <c r="D332" s="41"/>
      <c r="E332" s="42"/>
      <c r="F332" s="42"/>
      <c r="G332" s="42"/>
      <c r="H332" s="42"/>
      <c r="I332" s="43" t="str">
        <f>+IF(C332="","",IF(Z332=0,"Faltan Datos",IF(Z332="VALORES NO VÁLIDOS","VALORES NO VÁLIDOS",INDEX('[3]EVALUACIÓN DE RIESGO'!$B$5:$B$9,MATCH('ANÁLISIS DE RIESGO'!Z332,'[3]EVALUACIÓN DE RIESGO'!$G$5:$G$9,0),1))))</f>
        <v/>
      </c>
      <c r="J332" s="42"/>
      <c r="K332" s="42"/>
      <c r="L332" s="45" t="str">
        <f t="shared" si="30"/>
        <v/>
      </c>
      <c r="M332" s="47"/>
      <c r="N332" s="47"/>
      <c r="O332" s="42"/>
      <c r="P332" s="42"/>
      <c r="Q332" s="42"/>
      <c r="R332" s="92" t="str">
        <f t="shared" si="26"/>
        <v/>
      </c>
      <c r="V332" s="39" t="str">
        <f>+IF(OR(C332="",E332=""),"",VLOOKUP(E332,'EVALUACIÓN DE RIESGO'!$C$4:$G$9,5,FALSE))</f>
        <v/>
      </c>
      <c r="W332" s="39" t="str">
        <f>+IF(OR(C332="",F332=""),"",INDEX('EVALUACIÓN DE RIESGO'!$G$5:$G$9,MATCH('ANÁLISIS DE RIESGO'!F332,Calidad,0),1))</f>
        <v/>
      </c>
      <c r="X332" s="39" t="str">
        <f>+IF(OR(C332="",G332=""),"",INDEX('EVALUACIÓN DE RIESGO'!$G$5:$G$9,MATCH('ANÁLISIS DE RIESGO'!G332,MedioAmbiente2,0),1))</f>
        <v/>
      </c>
      <c r="Y332" s="39" t="str">
        <f>+IF(OR(C332="",H332=""),"",INDEX('EVALUACIÓN DE RIESGO'!$G$5:$G$9,MATCH('ANÁLISIS DE RIESGO'!H332,Salud,0),1))</f>
        <v/>
      </c>
      <c r="Z332" s="39">
        <f t="shared" si="29"/>
        <v>0</v>
      </c>
      <c r="AA332" s="39">
        <f>+IF(OR(C332="",K332=""),0,VLOOKUP(K332,'EVALUACIÓN DE RIESGO'!$C$22:$D$26,2,FALSE))</f>
        <v>0</v>
      </c>
      <c r="AB332" s="39">
        <f t="shared" si="27"/>
        <v>0</v>
      </c>
      <c r="AC332" s="39" t="str">
        <f>IF(AB332=0,"",LOOKUP(AB332,'EVALUACIÓN DE RIESGO'!$C$30:$C$34,'EVALUACIÓN DE RIESGO'!$B$30:$B$34))</f>
        <v/>
      </c>
      <c r="AD332" s="39">
        <f>+IF(OR(C332="",O332=""),0,VLOOKUP(O332,'EVALUACIÓN DE RIESGO'!$C$22:$D$26,2,FALSE))</f>
        <v>0</v>
      </c>
      <c r="AE332" s="39">
        <f>+IF(OR(C332="",Q332=""),0,(VLOOKUP(Q332,'EVALUACIÓN DE RIESGO'!$B$5:$G$9,6,FALSE)))</f>
        <v>0</v>
      </c>
      <c r="AF332" s="39">
        <f t="shared" si="28"/>
        <v>0</v>
      </c>
      <c r="AG332" s="39" t="str">
        <f>IF(AF332=0,"",LOOKUP(AF332,'EVALUACIÓN DE RIESGO'!$C$30:$C$34,'EVALUACIÓN DE RIESGO'!$B$30:$B$34))</f>
        <v/>
      </c>
    </row>
    <row r="333" spans="1:33" x14ac:dyDescent="0.25">
      <c r="A333" s="40" t="str">
        <f t="shared" si="31"/>
        <v/>
      </c>
      <c r="C333" s="41"/>
      <c r="D333" s="41"/>
      <c r="E333" s="42"/>
      <c r="F333" s="42"/>
      <c r="G333" s="42"/>
      <c r="H333" s="42"/>
      <c r="I333" s="43" t="str">
        <f>+IF(C333="","",IF(Z333=0,"Faltan Datos",IF(Z333="VALORES NO VÁLIDOS","VALORES NO VÁLIDOS",INDEX('[3]EVALUACIÓN DE RIESGO'!$B$5:$B$9,MATCH('ANÁLISIS DE RIESGO'!Z333,'[3]EVALUACIÓN DE RIESGO'!$G$5:$G$9,0),1))))</f>
        <v/>
      </c>
      <c r="J333" s="42"/>
      <c r="K333" s="42"/>
      <c r="L333" s="45" t="str">
        <f t="shared" si="30"/>
        <v/>
      </c>
      <c r="M333" s="47"/>
      <c r="N333" s="47"/>
      <c r="O333" s="42"/>
      <c r="P333" s="42"/>
      <c r="Q333" s="42"/>
      <c r="R333" s="92" t="str">
        <f t="shared" si="26"/>
        <v/>
      </c>
      <c r="V333" s="39" t="str">
        <f>+IF(OR(C333="",E333=""),"",VLOOKUP(E333,'EVALUACIÓN DE RIESGO'!$C$4:$G$9,5,FALSE))</f>
        <v/>
      </c>
      <c r="W333" s="39" t="str">
        <f>+IF(OR(C333="",F333=""),"",INDEX('EVALUACIÓN DE RIESGO'!$G$5:$G$9,MATCH('ANÁLISIS DE RIESGO'!F333,Calidad,0),1))</f>
        <v/>
      </c>
      <c r="X333" s="39" t="str">
        <f>+IF(OR(C333="",G333=""),"",INDEX('EVALUACIÓN DE RIESGO'!$G$5:$G$9,MATCH('ANÁLISIS DE RIESGO'!G333,MedioAmbiente2,0),1))</f>
        <v/>
      </c>
      <c r="Y333" s="39" t="str">
        <f>+IF(OR(C333="",H333=""),"",INDEX('EVALUACIÓN DE RIESGO'!$G$5:$G$9,MATCH('ANÁLISIS DE RIESGO'!H333,Salud,0),1))</f>
        <v/>
      </c>
      <c r="Z333" s="39">
        <f t="shared" si="29"/>
        <v>0</v>
      </c>
      <c r="AA333" s="39">
        <f>+IF(OR(C333="",K333=""),0,VLOOKUP(K333,'EVALUACIÓN DE RIESGO'!$C$22:$D$26,2,FALSE))</f>
        <v>0</v>
      </c>
      <c r="AB333" s="39">
        <f t="shared" si="27"/>
        <v>0</v>
      </c>
      <c r="AC333" s="39" t="str">
        <f>IF(AB333=0,"",LOOKUP(AB333,'EVALUACIÓN DE RIESGO'!$C$30:$C$34,'EVALUACIÓN DE RIESGO'!$B$30:$B$34))</f>
        <v/>
      </c>
      <c r="AD333" s="39">
        <f>+IF(OR(C333="",O333=""),0,VLOOKUP(O333,'EVALUACIÓN DE RIESGO'!$C$22:$D$26,2,FALSE))</f>
        <v>0</v>
      </c>
      <c r="AE333" s="39">
        <f>+IF(OR(C333="",Q333=""),0,(VLOOKUP(Q333,'EVALUACIÓN DE RIESGO'!$B$5:$G$9,6,FALSE)))</f>
        <v>0</v>
      </c>
      <c r="AF333" s="39">
        <f t="shared" si="28"/>
        <v>0</v>
      </c>
      <c r="AG333" s="39" t="str">
        <f>IF(AF333=0,"",LOOKUP(AF333,'EVALUACIÓN DE RIESGO'!$C$30:$C$34,'EVALUACIÓN DE RIESGO'!$B$30:$B$34))</f>
        <v/>
      </c>
    </row>
    <row r="334" spans="1:33" x14ac:dyDescent="0.25">
      <c r="A334" s="40" t="str">
        <f t="shared" si="31"/>
        <v/>
      </c>
      <c r="C334" s="41"/>
      <c r="D334" s="41"/>
      <c r="E334" s="42"/>
      <c r="F334" s="42"/>
      <c r="G334" s="42"/>
      <c r="H334" s="42"/>
      <c r="I334" s="43" t="str">
        <f>+IF(C334="","",IF(Z334=0,"Faltan Datos",IF(Z334="VALORES NO VÁLIDOS","VALORES NO VÁLIDOS",INDEX('[3]EVALUACIÓN DE RIESGO'!$B$5:$B$9,MATCH('ANÁLISIS DE RIESGO'!Z334,'[3]EVALUACIÓN DE RIESGO'!$G$5:$G$9,0),1))))</f>
        <v/>
      </c>
      <c r="J334" s="42"/>
      <c r="K334" s="42"/>
      <c r="L334" s="45" t="str">
        <f t="shared" si="30"/>
        <v/>
      </c>
      <c r="M334" s="47"/>
      <c r="N334" s="47"/>
      <c r="O334" s="42"/>
      <c r="P334" s="42"/>
      <c r="Q334" s="42"/>
      <c r="R334" s="92" t="str">
        <f t="shared" si="26"/>
        <v/>
      </c>
      <c r="V334" s="39" t="str">
        <f>+IF(OR(C334="",E334=""),"",VLOOKUP(E334,'EVALUACIÓN DE RIESGO'!$C$4:$G$9,5,FALSE))</f>
        <v/>
      </c>
      <c r="W334" s="39" t="str">
        <f>+IF(OR(C334="",F334=""),"",INDEX('EVALUACIÓN DE RIESGO'!$G$5:$G$9,MATCH('ANÁLISIS DE RIESGO'!F334,Calidad,0),1))</f>
        <v/>
      </c>
      <c r="X334" s="39" t="str">
        <f>+IF(OR(C334="",G334=""),"",INDEX('EVALUACIÓN DE RIESGO'!$G$5:$G$9,MATCH('ANÁLISIS DE RIESGO'!G334,MedioAmbiente2,0),1))</f>
        <v/>
      </c>
      <c r="Y334" s="39" t="str">
        <f>+IF(OR(C334="",H334=""),"",INDEX('EVALUACIÓN DE RIESGO'!$G$5:$G$9,MATCH('ANÁLISIS DE RIESGO'!H334,Salud,0),1))</f>
        <v/>
      </c>
      <c r="Z334" s="39">
        <f t="shared" si="29"/>
        <v>0</v>
      </c>
      <c r="AA334" s="39">
        <f>+IF(OR(C334="",K334=""),0,VLOOKUP(K334,'EVALUACIÓN DE RIESGO'!$C$22:$D$26,2,FALSE))</f>
        <v>0</v>
      </c>
      <c r="AB334" s="39">
        <f t="shared" si="27"/>
        <v>0</v>
      </c>
      <c r="AC334" s="39" t="str">
        <f>IF(AB334=0,"",LOOKUP(AB334,'EVALUACIÓN DE RIESGO'!$C$30:$C$34,'EVALUACIÓN DE RIESGO'!$B$30:$B$34))</f>
        <v/>
      </c>
      <c r="AD334" s="39">
        <f>+IF(OR(C334="",O334=""),0,VLOOKUP(O334,'EVALUACIÓN DE RIESGO'!$C$22:$D$26,2,FALSE))</f>
        <v>0</v>
      </c>
      <c r="AE334" s="39">
        <f>+IF(OR(C334="",Q334=""),0,(VLOOKUP(Q334,'EVALUACIÓN DE RIESGO'!$B$5:$G$9,6,FALSE)))</f>
        <v>0</v>
      </c>
      <c r="AF334" s="39">
        <f t="shared" si="28"/>
        <v>0</v>
      </c>
      <c r="AG334" s="39" t="str">
        <f>IF(AF334=0,"",LOOKUP(AF334,'EVALUACIÓN DE RIESGO'!$C$30:$C$34,'EVALUACIÓN DE RIESGO'!$B$30:$B$34))</f>
        <v/>
      </c>
    </row>
    <row r="335" spans="1:33" x14ac:dyDescent="0.25">
      <c r="A335" s="40" t="str">
        <f t="shared" si="31"/>
        <v/>
      </c>
      <c r="C335" s="41"/>
      <c r="D335" s="41"/>
      <c r="E335" s="42"/>
      <c r="F335" s="42"/>
      <c r="G335" s="42"/>
      <c r="H335" s="42"/>
      <c r="I335" s="43" t="str">
        <f>+IF(C335="","",IF(Z335=0,"Faltan Datos",IF(Z335="VALORES NO VÁLIDOS","VALORES NO VÁLIDOS",INDEX('[3]EVALUACIÓN DE RIESGO'!$B$5:$B$9,MATCH('ANÁLISIS DE RIESGO'!Z335,'[3]EVALUACIÓN DE RIESGO'!$G$5:$G$9,0),1))))</f>
        <v/>
      </c>
      <c r="J335" s="42"/>
      <c r="K335" s="42"/>
      <c r="L335" s="45" t="str">
        <f t="shared" si="30"/>
        <v/>
      </c>
      <c r="M335" s="47"/>
      <c r="N335" s="47"/>
      <c r="O335" s="42"/>
      <c r="P335" s="42"/>
      <c r="Q335" s="42"/>
      <c r="R335" s="92" t="str">
        <f t="shared" si="26"/>
        <v/>
      </c>
      <c r="V335" s="39" t="str">
        <f>+IF(OR(C335="",E335=""),"",VLOOKUP(E335,'EVALUACIÓN DE RIESGO'!$C$4:$G$9,5,FALSE))</f>
        <v/>
      </c>
      <c r="W335" s="39" t="str">
        <f>+IF(OR(C335="",F335=""),"",INDEX('EVALUACIÓN DE RIESGO'!$G$5:$G$9,MATCH('ANÁLISIS DE RIESGO'!F335,Calidad,0),1))</f>
        <v/>
      </c>
      <c r="X335" s="39" t="str">
        <f>+IF(OR(C335="",G335=""),"",INDEX('EVALUACIÓN DE RIESGO'!$G$5:$G$9,MATCH('ANÁLISIS DE RIESGO'!G335,MedioAmbiente2,0),1))</f>
        <v/>
      </c>
      <c r="Y335" s="39" t="str">
        <f>+IF(OR(C335="",H335=""),"",INDEX('EVALUACIÓN DE RIESGO'!$G$5:$G$9,MATCH('ANÁLISIS DE RIESGO'!H335,Salud,0),1))</f>
        <v/>
      </c>
      <c r="Z335" s="39">
        <f t="shared" si="29"/>
        <v>0</v>
      </c>
      <c r="AA335" s="39">
        <f>+IF(OR(C335="",K335=""),0,VLOOKUP(K335,'EVALUACIÓN DE RIESGO'!$C$22:$D$26,2,FALSE))</f>
        <v>0</v>
      </c>
      <c r="AB335" s="39">
        <f t="shared" si="27"/>
        <v>0</v>
      </c>
      <c r="AC335" s="39" t="str">
        <f>IF(AB335=0,"",LOOKUP(AB335,'EVALUACIÓN DE RIESGO'!$C$30:$C$34,'EVALUACIÓN DE RIESGO'!$B$30:$B$34))</f>
        <v/>
      </c>
      <c r="AD335" s="39">
        <f>+IF(OR(C335="",O335=""),0,VLOOKUP(O335,'EVALUACIÓN DE RIESGO'!$C$22:$D$26,2,FALSE))</f>
        <v>0</v>
      </c>
      <c r="AE335" s="39">
        <f>+IF(OR(C335="",Q335=""),0,(VLOOKUP(Q335,'EVALUACIÓN DE RIESGO'!$B$5:$G$9,6,FALSE)))</f>
        <v>0</v>
      </c>
      <c r="AF335" s="39">
        <f t="shared" si="28"/>
        <v>0</v>
      </c>
      <c r="AG335" s="39" t="str">
        <f>IF(AF335=0,"",LOOKUP(AF335,'EVALUACIÓN DE RIESGO'!$C$30:$C$34,'EVALUACIÓN DE RIESGO'!$B$30:$B$34))</f>
        <v/>
      </c>
    </row>
    <row r="336" spans="1:33" x14ac:dyDescent="0.25">
      <c r="A336" s="40" t="str">
        <f t="shared" si="31"/>
        <v/>
      </c>
      <c r="C336" s="41"/>
      <c r="D336" s="41"/>
      <c r="E336" s="42"/>
      <c r="F336" s="42"/>
      <c r="G336" s="42"/>
      <c r="H336" s="42"/>
      <c r="I336" s="43" t="str">
        <f>+IF(C336="","",IF(Z336=0,"Faltan Datos",IF(Z336="VALORES NO VÁLIDOS","VALORES NO VÁLIDOS",INDEX('[3]EVALUACIÓN DE RIESGO'!$B$5:$B$9,MATCH('ANÁLISIS DE RIESGO'!Z336,'[3]EVALUACIÓN DE RIESGO'!$G$5:$G$9,0),1))))</f>
        <v/>
      </c>
      <c r="J336" s="42"/>
      <c r="K336" s="42"/>
      <c r="L336" s="45" t="str">
        <f t="shared" si="30"/>
        <v/>
      </c>
      <c r="M336" s="47"/>
      <c r="N336" s="47"/>
      <c r="O336" s="42"/>
      <c r="P336" s="42"/>
      <c r="Q336" s="42"/>
      <c r="R336" s="92" t="str">
        <f t="shared" si="26"/>
        <v/>
      </c>
      <c r="V336" s="39" t="str">
        <f>+IF(OR(C336="",E336=""),"",VLOOKUP(E336,'EVALUACIÓN DE RIESGO'!$C$4:$G$9,5,FALSE))</f>
        <v/>
      </c>
      <c r="W336" s="39" t="str">
        <f>+IF(OR(C336="",F336=""),"",INDEX('EVALUACIÓN DE RIESGO'!$G$5:$G$9,MATCH('ANÁLISIS DE RIESGO'!F336,Calidad,0),1))</f>
        <v/>
      </c>
      <c r="X336" s="39" t="str">
        <f>+IF(OR(C336="",G336=""),"",INDEX('EVALUACIÓN DE RIESGO'!$G$5:$G$9,MATCH('ANÁLISIS DE RIESGO'!G336,MedioAmbiente2,0),1))</f>
        <v/>
      </c>
      <c r="Y336" s="39" t="str">
        <f>+IF(OR(C336="",H336=""),"",INDEX('EVALUACIÓN DE RIESGO'!$G$5:$G$9,MATCH('ANÁLISIS DE RIESGO'!H336,Salud,0),1))</f>
        <v/>
      </c>
      <c r="Z336" s="39">
        <f t="shared" si="29"/>
        <v>0</v>
      </c>
      <c r="AA336" s="39">
        <f>+IF(OR(C336="",K336=""),0,VLOOKUP(K336,'EVALUACIÓN DE RIESGO'!$C$22:$D$26,2,FALSE))</f>
        <v>0</v>
      </c>
      <c r="AB336" s="39">
        <f t="shared" si="27"/>
        <v>0</v>
      </c>
      <c r="AC336" s="39" t="str">
        <f>IF(AB336=0,"",LOOKUP(AB336,'EVALUACIÓN DE RIESGO'!$C$30:$C$34,'EVALUACIÓN DE RIESGO'!$B$30:$B$34))</f>
        <v/>
      </c>
      <c r="AD336" s="39">
        <f>+IF(OR(C336="",O336=""),0,VLOOKUP(O336,'EVALUACIÓN DE RIESGO'!$C$22:$D$26,2,FALSE))</f>
        <v>0</v>
      </c>
      <c r="AE336" s="39">
        <f>+IF(OR(C336="",Q336=""),0,(VLOOKUP(Q336,'EVALUACIÓN DE RIESGO'!$B$5:$G$9,6,FALSE)))</f>
        <v>0</v>
      </c>
      <c r="AF336" s="39">
        <f t="shared" si="28"/>
        <v>0</v>
      </c>
      <c r="AG336" s="39" t="str">
        <f>IF(AF336=0,"",LOOKUP(AF336,'EVALUACIÓN DE RIESGO'!$C$30:$C$34,'EVALUACIÓN DE RIESGO'!$B$30:$B$34))</f>
        <v/>
      </c>
    </row>
    <row r="337" spans="1:33" x14ac:dyDescent="0.25">
      <c r="A337" s="40" t="str">
        <f t="shared" si="31"/>
        <v/>
      </c>
      <c r="C337" s="41"/>
      <c r="D337" s="41"/>
      <c r="E337" s="42"/>
      <c r="F337" s="42"/>
      <c r="G337" s="42"/>
      <c r="H337" s="42"/>
      <c r="I337" s="43" t="str">
        <f>+IF(C337="","",IF(Z337=0,"Faltan Datos",IF(Z337="VALORES NO VÁLIDOS","VALORES NO VÁLIDOS",INDEX('[3]EVALUACIÓN DE RIESGO'!$B$5:$B$9,MATCH('ANÁLISIS DE RIESGO'!Z337,'[3]EVALUACIÓN DE RIESGO'!$G$5:$G$9,0),1))))</f>
        <v/>
      </c>
      <c r="J337" s="42"/>
      <c r="K337" s="42"/>
      <c r="L337" s="45" t="str">
        <f t="shared" si="30"/>
        <v/>
      </c>
      <c r="M337" s="47"/>
      <c r="N337" s="47"/>
      <c r="O337" s="42"/>
      <c r="P337" s="42"/>
      <c r="Q337" s="42"/>
      <c r="R337" s="92" t="str">
        <f t="shared" si="26"/>
        <v/>
      </c>
      <c r="V337" s="39" t="str">
        <f>+IF(OR(C337="",E337=""),"",VLOOKUP(E337,'EVALUACIÓN DE RIESGO'!$C$4:$G$9,5,FALSE))</f>
        <v/>
      </c>
      <c r="W337" s="39" t="str">
        <f>+IF(OR(C337="",F337=""),"",INDEX('EVALUACIÓN DE RIESGO'!$G$5:$G$9,MATCH('ANÁLISIS DE RIESGO'!F337,Calidad,0),1))</f>
        <v/>
      </c>
      <c r="X337" s="39" t="str">
        <f>+IF(OR(C337="",G337=""),"",INDEX('EVALUACIÓN DE RIESGO'!$G$5:$G$9,MATCH('ANÁLISIS DE RIESGO'!G337,MedioAmbiente2,0),1))</f>
        <v/>
      </c>
      <c r="Y337" s="39" t="str">
        <f>+IF(OR(C337="",H337=""),"",INDEX('EVALUACIÓN DE RIESGO'!$G$5:$G$9,MATCH('ANÁLISIS DE RIESGO'!H337,Salud,0),1))</f>
        <v/>
      </c>
      <c r="Z337" s="39">
        <f t="shared" si="29"/>
        <v>0</v>
      </c>
      <c r="AA337" s="39">
        <f>+IF(OR(C337="",K337=""),0,VLOOKUP(K337,'EVALUACIÓN DE RIESGO'!$C$22:$D$26,2,FALSE))</f>
        <v>0</v>
      </c>
      <c r="AB337" s="39">
        <f t="shared" si="27"/>
        <v>0</v>
      </c>
      <c r="AC337" s="39" t="str">
        <f>IF(AB337=0,"",LOOKUP(AB337,'EVALUACIÓN DE RIESGO'!$C$30:$C$34,'EVALUACIÓN DE RIESGO'!$B$30:$B$34))</f>
        <v/>
      </c>
      <c r="AD337" s="39">
        <f>+IF(OR(C337="",O337=""),0,VLOOKUP(O337,'EVALUACIÓN DE RIESGO'!$C$22:$D$26,2,FALSE))</f>
        <v>0</v>
      </c>
      <c r="AE337" s="39">
        <f>+IF(OR(C337="",Q337=""),0,(VLOOKUP(Q337,'EVALUACIÓN DE RIESGO'!$B$5:$G$9,6,FALSE)))</f>
        <v>0</v>
      </c>
      <c r="AF337" s="39">
        <f t="shared" si="28"/>
        <v>0</v>
      </c>
      <c r="AG337" s="39" t="str">
        <f>IF(AF337=0,"",LOOKUP(AF337,'EVALUACIÓN DE RIESGO'!$C$30:$C$34,'EVALUACIÓN DE RIESGO'!$B$30:$B$34))</f>
        <v/>
      </c>
    </row>
    <row r="338" spans="1:33" x14ac:dyDescent="0.25">
      <c r="A338" s="40" t="str">
        <f t="shared" si="31"/>
        <v/>
      </c>
      <c r="C338" s="41"/>
      <c r="D338" s="41"/>
      <c r="E338" s="42"/>
      <c r="F338" s="42"/>
      <c r="G338" s="42"/>
      <c r="H338" s="42"/>
      <c r="I338" s="43" t="str">
        <f>+IF(C338="","",IF(Z338=0,"Faltan Datos",IF(Z338="VALORES NO VÁLIDOS","VALORES NO VÁLIDOS",INDEX('[3]EVALUACIÓN DE RIESGO'!$B$5:$B$9,MATCH('ANÁLISIS DE RIESGO'!Z338,'[3]EVALUACIÓN DE RIESGO'!$G$5:$G$9,0),1))))</f>
        <v/>
      </c>
      <c r="J338" s="42"/>
      <c r="K338" s="42"/>
      <c r="L338" s="45" t="str">
        <f t="shared" si="30"/>
        <v/>
      </c>
      <c r="M338" s="47"/>
      <c r="N338" s="47"/>
      <c r="O338" s="42"/>
      <c r="P338" s="42"/>
      <c r="Q338" s="42"/>
      <c r="R338" s="92" t="str">
        <f t="shared" si="26"/>
        <v/>
      </c>
      <c r="V338" s="39" t="str">
        <f>+IF(OR(C338="",E338=""),"",VLOOKUP(E338,'EVALUACIÓN DE RIESGO'!$C$4:$G$9,5,FALSE))</f>
        <v/>
      </c>
      <c r="W338" s="39" t="str">
        <f>+IF(OR(C338="",F338=""),"",INDEX('EVALUACIÓN DE RIESGO'!$G$5:$G$9,MATCH('ANÁLISIS DE RIESGO'!F338,Calidad,0),1))</f>
        <v/>
      </c>
      <c r="X338" s="39" t="str">
        <f>+IF(OR(C338="",G338=""),"",INDEX('EVALUACIÓN DE RIESGO'!$G$5:$G$9,MATCH('ANÁLISIS DE RIESGO'!G338,MedioAmbiente2,0),1))</f>
        <v/>
      </c>
      <c r="Y338" s="39" t="str">
        <f>+IF(OR(C338="",H338=""),"",INDEX('EVALUACIÓN DE RIESGO'!$G$5:$G$9,MATCH('ANÁLISIS DE RIESGO'!H338,Salud,0),1))</f>
        <v/>
      </c>
      <c r="Z338" s="39">
        <f t="shared" si="29"/>
        <v>0</v>
      </c>
      <c r="AA338" s="39">
        <f>+IF(OR(C338="",K338=""),0,VLOOKUP(K338,'EVALUACIÓN DE RIESGO'!$C$22:$D$26,2,FALSE))</f>
        <v>0</v>
      </c>
      <c r="AB338" s="39">
        <f t="shared" si="27"/>
        <v>0</v>
      </c>
      <c r="AC338" s="39" t="str">
        <f>IF(AB338=0,"",LOOKUP(AB338,'EVALUACIÓN DE RIESGO'!$C$30:$C$34,'EVALUACIÓN DE RIESGO'!$B$30:$B$34))</f>
        <v/>
      </c>
      <c r="AD338" s="39">
        <f>+IF(OR(C338="",O338=""),0,VLOOKUP(O338,'EVALUACIÓN DE RIESGO'!$C$22:$D$26,2,FALSE))</f>
        <v>0</v>
      </c>
      <c r="AE338" s="39">
        <f>+IF(OR(C338="",Q338=""),0,(VLOOKUP(Q338,'EVALUACIÓN DE RIESGO'!$B$5:$G$9,6,FALSE)))</f>
        <v>0</v>
      </c>
      <c r="AF338" s="39">
        <f t="shared" si="28"/>
        <v>0</v>
      </c>
      <c r="AG338" s="39" t="str">
        <f>IF(AF338=0,"",LOOKUP(AF338,'EVALUACIÓN DE RIESGO'!$C$30:$C$34,'EVALUACIÓN DE RIESGO'!$B$30:$B$34))</f>
        <v/>
      </c>
    </row>
    <row r="339" spans="1:33" x14ac:dyDescent="0.25">
      <c r="A339" s="40" t="str">
        <f t="shared" si="31"/>
        <v/>
      </c>
      <c r="C339" s="41"/>
      <c r="D339" s="41"/>
      <c r="E339" s="42"/>
      <c r="F339" s="42"/>
      <c r="G339" s="42"/>
      <c r="H339" s="42"/>
      <c r="I339" s="43" t="str">
        <f>+IF(C339="","",IF(Z339=0,"Faltan Datos",IF(Z339="VALORES NO VÁLIDOS","VALORES NO VÁLIDOS",INDEX('[3]EVALUACIÓN DE RIESGO'!$B$5:$B$9,MATCH('ANÁLISIS DE RIESGO'!Z339,'[3]EVALUACIÓN DE RIESGO'!$G$5:$G$9,0),1))))</f>
        <v/>
      </c>
      <c r="J339" s="42"/>
      <c r="K339" s="42"/>
      <c r="L339" s="45" t="str">
        <f t="shared" si="30"/>
        <v/>
      </c>
      <c r="M339" s="47"/>
      <c r="N339" s="47"/>
      <c r="O339" s="42"/>
      <c r="P339" s="42"/>
      <c r="Q339" s="42"/>
      <c r="R339" s="92" t="str">
        <f t="shared" si="26"/>
        <v/>
      </c>
      <c r="V339" s="39" t="str">
        <f>+IF(OR(C339="",E339=""),"",VLOOKUP(E339,'EVALUACIÓN DE RIESGO'!$C$4:$G$9,5,FALSE))</f>
        <v/>
      </c>
      <c r="W339" s="39" t="str">
        <f>+IF(OR(C339="",F339=""),"",INDEX('EVALUACIÓN DE RIESGO'!$G$5:$G$9,MATCH('ANÁLISIS DE RIESGO'!F339,Calidad,0),1))</f>
        <v/>
      </c>
      <c r="X339" s="39" t="str">
        <f>+IF(OR(C339="",G339=""),"",INDEX('EVALUACIÓN DE RIESGO'!$G$5:$G$9,MATCH('ANÁLISIS DE RIESGO'!G339,MedioAmbiente2,0),1))</f>
        <v/>
      </c>
      <c r="Y339" s="39" t="str">
        <f>+IF(OR(C339="",H339=""),"",INDEX('EVALUACIÓN DE RIESGO'!$G$5:$G$9,MATCH('ANÁLISIS DE RIESGO'!H339,Salud,0),1))</f>
        <v/>
      </c>
      <c r="Z339" s="39">
        <f t="shared" si="29"/>
        <v>0</v>
      </c>
      <c r="AA339" s="39">
        <f>+IF(OR(C339="",K339=""),0,VLOOKUP(K339,'EVALUACIÓN DE RIESGO'!$C$22:$D$26,2,FALSE))</f>
        <v>0</v>
      </c>
      <c r="AB339" s="39">
        <f t="shared" si="27"/>
        <v>0</v>
      </c>
      <c r="AC339" s="39" t="str">
        <f>IF(AB339=0,"",LOOKUP(AB339,'EVALUACIÓN DE RIESGO'!$C$30:$C$34,'EVALUACIÓN DE RIESGO'!$B$30:$B$34))</f>
        <v/>
      </c>
      <c r="AD339" s="39">
        <f>+IF(OR(C339="",O339=""),0,VLOOKUP(O339,'EVALUACIÓN DE RIESGO'!$C$22:$D$26,2,FALSE))</f>
        <v>0</v>
      </c>
      <c r="AE339" s="39">
        <f>+IF(OR(C339="",Q339=""),0,(VLOOKUP(Q339,'EVALUACIÓN DE RIESGO'!$B$5:$G$9,6,FALSE)))</f>
        <v>0</v>
      </c>
      <c r="AF339" s="39">
        <f t="shared" si="28"/>
        <v>0</v>
      </c>
      <c r="AG339" s="39" t="str">
        <f>IF(AF339=0,"",LOOKUP(AF339,'EVALUACIÓN DE RIESGO'!$C$30:$C$34,'EVALUACIÓN DE RIESGO'!$B$30:$B$34))</f>
        <v/>
      </c>
    </row>
    <row r="340" spans="1:33" x14ac:dyDescent="0.25">
      <c r="A340" s="40" t="str">
        <f t="shared" si="31"/>
        <v/>
      </c>
      <c r="C340" s="41"/>
      <c r="D340" s="41"/>
      <c r="E340" s="42"/>
      <c r="F340" s="42"/>
      <c r="G340" s="42"/>
      <c r="H340" s="42"/>
      <c r="I340" s="43" t="str">
        <f>+IF(C340="","",IF(Z340=0,"Faltan Datos",IF(Z340="VALORES NO VÁLIDOS","VALORES NO VÁLIDOS",INDEX('[3]EVALUACIÓN DE RIESGO'!$B$5:$B$9,MATCH('ANÁLISIS DE RIESGO'!Z340,'[3]EVALUACIÓN DE RIESGO'!$G$5:$G$9,0),1))))</f>
        <v/>
      </c>
      <c r="J340" s="42"/>
      <c r="K340" s="42"/>
      <c r="L340" s="45" t="str">
        <f t="shared" si="30"/>
        <v/>
      </c>
      <c r="M340" s="47"/>
      <c r="N340" s="47"/>
      <c r="O340" s="42"/>
      <c r="P340" s="42"/>
      <c r="Q340" s="42"/>
      <c r="R340" s="92" t="str">
        <f t="shared" ref="R340:R396" si="32">IF(C340="","",IF(AG340="","Faltan datos",AF340 &amp; " - " &amp;AG340))</f>
        <v/>
      </c>
      <c r="V340" s="39" t="str">
        <f>+IF(OR(C340="",E340=""),"",VLOOKUP(E340,'EVALUACIÓN DE RIESGO'!$C$4:$G$9,5,FALSE))</f>
        <v/>
      </c>
      <c r="W340" s="39" t="str">
        <f>+IF(OR(C340="",F340=""),"",INDEX('EVALUACIÓN DE RIESGO'!$G$5:$G$9,MATCH('ANÁLISIS DE RIESGO'!F340,Calidad,0),1))</f>
        <v/>
      </c>
      <c r="X340" s="39" t="str">
        <f>+IF(OR(C340="",G340=""),"",INDEX('EVALUACIÓN DE RIESGO'!$G$5:$G$9,MATCH('ANÁLISIS DE RIESGO'!G340,MedioAmbiente2,0),1))</f>
        <v/>
      </c>
      <c r="Y340" s="39" t="str">
        <f>+IF(OR(C340="",H340=""),"",INDEX('EVALUACIÓN DE RIESGO'!$G$5:$G$9,MATCH('ANÁLISIS DE RIESGO'!H340,Salud,0),1))</f>
        <v/>
      </c>
      <c r="Z340" s="39">
        <f t="shared" si="29"/>
        <v>0</v>
      </c>
      <c r="AA340" s="39">
        <f>+IF(OR(C340="",K340=""),0,VLOOKUP(K340,'EVALUACIÓN DE RIESGO'!$C$22:$D$26,2,FALSE))</f>
        <v>0</v>
      </c>
      <c r="AB340" s="39">
        <f t="shared" ref="AB340:AB396" si="33">+Z340*AA340</f>
        <v>0</v>
      </c>
      <c r="AC340" s="39" t="str">
        <f>IF(AB340=0,"",LOOKUP(AB340,'EVALUACIÓN DE RIESGO'!$C$30:$C$34,'EVALUACIÓN DE RIESGO'!$B$30:$B$34))</f>
        <v/>
      </c>
      <c r="AD340" s="39">
        <f>+IF(OR(C340="",O340=""),0,VLOOKUP(O340,'EVALUACIÓN DE RIESGO'!$C$22:$D$26,2,FALSE))</f>
        <v>0</v>
      </c>
      <c r="AE340" s="39">
        <f>+IF(OR(C340="",Q340=""),0,(VLOOKUP(Q340,'EVALUACIÓN DE RIESGO'!$B$5:$G$9,6,FALSE)))</f>
        <v>0</v>
      </c>
      <c r="AF340" s="39">
        <f t="shared" ref="AF340:AF396" si="34">+AD340*AE340</f>
        <v>0</v>
      </c>
      <c r="AG340" s="39" t="str">
        <f>IF(AF340=0,"",LOOKUP(AF340,'EVALUACIÓN DE RIESGO'!$C$30:$C$34,'EVALUACIÓN DE RIESGO'!$B$30:$B$34))</f>
        <v/>
      </c>
    </row>
    <row r="341" spans="1:33" x14ac:dyDescent="0.25">
      <c r="A341" s="40" t="str">
        <f t="shared" si="31"/>
        <v/>
      </c>
      <c r="C341" s="41"/>
      <c r="D341" s="41"/>
      <c r="E341" s="42"/>
      <c r="F341" s="42"/>
      <c r="G341" s="42"/>
      <c r="H341" s="42"/>
      <c r="I341" s="43" t="str">
        <f>+IF(C341="","",IF(Z341=0,"Faltan Datos",IF(Z341="VALORES NO VÁLIDOS","VALORES NO VÁLIDOS",INDEX('[3]EVALUACIÓN DE RIESGO'!$B$5:$B$9,MATCH('ANÁLISIS DE RIESGO'!Z341,'[3]EVALUACIÓN DE RIESGO'!$G$5:$G$9,0),1))))</f>
        <v/>
      </c>
      <c r="J341" s="42"/>
      <c r="K341" s="42"/>
      <c r="L341" s="45" t="str">
        <f t="shared" si="30"/>
        <v/>
      </c>
      <c r="M341" s="47"/>
      <c r="N341" s="47"/>
      <c r="O341" s="42"/>
      <c r="P341" s="42"/>
      <c r="Q341" s="42"/>
      <c r="R341" s="92" t="str">
        <f t="shared" si="32"/>
        <v/>
      </c>
      <c r="V341" s="39" t="str">
        <f>+IF(OR(C341="",E341=""),"",VLOOKUP(E341,'EVALUACIÓN DE RIESGO'!$C$4:$G$9,5,FALSE))</f>
        <v/>
      </c>
      <c r="W341" s="39" t="str">
        <f>+IF(OR(C341="",F341=""),"",INDEX('EVALUACIÓN DE RIESGO'!$G$5:$G$9,MATCH('ANÁLISIS DE RIESGO'!F341,Calidad,0),1))</f>
        <v/>
      </c>
      <c r="X341" s="39" t="str">
        <f>+IF(OR(C341="",G341=""),"",INDEX('EVALUACIÓN DE RIESGO'!$G$5:$G$9,MATCH('ANÁLISIS DE RIESGO'!G341,MedioAmbiente2,0),1))</f>
        <v/>
      </c>
      <c r="Y341" s="39" t="str">
        <f>+IF(OR(C341="",H341=""),"",INDEX('EVALUACIÓN DE RIESGO'!$G$5:$G$9,MATCH('ANÁLISIS DE RIESGO'!H341,Salud,0),1))</f>
        <v/>
      </c>
      <c r="Z341" s="39">
        <f t="shared" ref="Z341:Z396" si="35">IF(ISERROR(MAX(V341:Y341)),"VALORES NO VÁLIDOS",IF(OR(V341="",W341="",X341="",Y341=""),0,MAX(V341:Y341)))</f>
        <v>0</v>
      </c>
      <c r="AA341" s="39">
        <f>+IF(OR(C341="",K341=""),0,VLOOKUP(K341,'EVALUACIÓN DE RIESGO'!$C$22:$D$26,2,FALSE))</f>
        <v>0</v>
      </c>
      <c r="AB341" s="39">
        <f t="shared" si="33"/>
        <v>0</v>
      </c>
      <c r="AC341" s="39" t="str">
        <f>IF(AB341=0,"",LOOKUP(AB341,'EVALUACIÓN DE RIESGO'!$C$30:$C$34,'EVALUACIÓN DE RIESGO'!$B$30:$B$34))</f>
        <v/>
      </c>
      <c r="AD341" s="39">
        <f>+IF(OR(C341="",O341=""),0,VLOOKUP(O341,'EVALUACIÓN DE RIESGO'!$C$22:$D$26,2,FALSE))</f>
        <v>0</v>
      </c>
      <c r="AE341" s="39">
        <f>+IF(OR(C341="",Q341=""),0,(VLOOKUP(Q341,'EVALUACIÓN DE RIESGO'!$B$5:$G$9,6,FALSE)))</f>
        <v>0</v>
      </c>
      <c r="AF341" s="39">
        <f t="shared" si="34"/>
        <v>0</v>
      </c>
      <c r="AG341" s="39" t="str">
        <f>IF(AF341=0,"",LOOKUP(AF341,'EVALUACIÓN DE RIESGO'!$C$30:$C$34,'EVALUACIÓN DE RIESGO'!$B$30:$B$34))</f>
        <v/>
      </c>
    </row>
    <row r="342" spans="1:33" x14ac:dyDescent="0.25">
      <c r="A342" s="40" t="str">
        <f t="shared" si="31"/>
        <v/>
      </c>
      <c r="C342" s="41"/>
      <c r="D342" s="41"/>
      <c r="E342" s="42"/>
      <c r="F342" s="42"/>
      <c r="G342" s="42"/>
      <c r="H342" s="42"/>
      <c r="I342" s="43" t="str">
        <f>+IF(C342="","",IF(Z342=0,"Faltan Datos",IF(Z342="VALORES NO VÁLIDOS","VALORES NO VÁLIDOS",INDEX('[3]EVALUACIÓN DE RIESGO'!$B$5:$B$9,MATCH('ANÁLISIS DE RIESGO'!Z342,'[3]EVALUACIÓN DE RIESGO'!$G$5:$G$9,0),1))))</f>
        <v/>
      </c>
      <c r="J342" s="42"/>
      <c r="K342" s="42"/>
      <c r="L342" s="45" t="str">
        <f t="shared" si="30"/>
        <v/>
      </c>
      <c r="M342" s="47"/>
      <c r="N342" s="47"/>
      <c r="O342" s="42"/>
      <c r="P342" s="42"/>
      <c r="Q342" s="42"/>
      <c r="R342" s="92" t="str">
        <f t="shared" si="32"/>
        <v/>
      </c>
      <c r="V342" s="39" t="str">
        <f>+IF(OR(C342="",E342=""),"",VLOOKUP(E342,'EVALUACIÓN DE RIESGO'!$C$4:$G$9,5,FALSE))</f>
        <v/>
      </c>
      <c r="W342" s="39" t="str">
        <f>+IF(OR(C342="",F342=""),"",INDEX('EVALUACIÓN DE RIESGO'!$G$5:$G$9,MATCH('ANÁLISIS DE RIESGO'!F342,Calidad,0),1))</f>
        <v/>
      </c>
      <c r="X342" s="39" t="str">
        <f>+IF(OR(C342="",G342=""),"",INDEX('EVALUACIÓN DE RIESGO'!$G$5:$G$9,MATCH('ANÁLISIS DE RIESGO'!G342,MedioAmbiente2,0),1))</f>
        <v/>
      </c>
      <c r="Y342" s="39" t="str">
        <f>+IF(OR(C342="",H342=""),"",INDEX('EVALUACIÓN DE RIESGO'!$G$5:$G$9,MATCH('ANÁLISIS DE RIESGO'!H342,Salud,0),1))</f>
        <v/>
      </c>
      <c r="Z342" s="39">
        <f t="shared" si="35"/>
        <v>0</v>
      </c>
      <c r="AA342" s="39">
        <f>+IF(OR(C342="",K342=""),0,VLOOKUP(K342,'EVALUACIÓN DE RIESGO'!$C$22:$D$26,2,FALSE))</f>
        <v>0</v>
      </c>
      <c r="AB342" s="39">
        <f t="shared" si="33"/>
        <v>0</v>
      </c>
      <c r="AC342" s="39" t="str">
        <f>IF(AB342=0,"",LOOKUP(AB342,'EVALUACIÓN DE RIESGO'!$C$30:$C$34,'EVALUACIÓN DE RIESGO'!$B$30:$B$34))</f>
        <v/>
      </c>
      <c r="AD342" s="39">
        <f>+IF(OR(C342="",O342=""),0,VLOOKUP(O342,'EVALUACIÓN DE RIESGO'!$C$22:$D$26,2,FALSE))</f>
        <v>0</v>
      </c>
      <c r="AE342" s="39">
        <f>+IF(OR(C342="",Q342=""),0,(VLOOKUP(Q342,'EVALUACIÓN DE RIESGO'!$B$5:$G$9,6,FALSE)))</f>
        <v>0</v>
      </c>
      <c r="AF342" s="39">
        <f t="shared" si="34"/>
        <v>0</v>
      </c>
      <c r="AG342" s="39" t="str">
        <f>IF(AF342=0,"",LOOKUP(AF342,'EVALUACIÓN DE RIESGO'!$C$30:$C$34,'EVALUACIÓN DE RIESGO'!$B$30:$B$34))</f>
        <v/>
      </c>
    </row>
    <row r="343" spans="1:33" x14ac:dyDescent="0.25">
      <c r="A343" s="40" t="str">
        <f t="shared" si="31"/>
        <v/>
      </c>
      <c r="C343" s="41"/>
      <c r="D343" s="41"/>
      <c r="E343" s="42"/>
      <c r="F343" s="42"/>
      <c r="G343" s="42"/>
      <c r="H343" s="42"/>
      <c r="I343" s="43" t="str">
        <f>+IF(C343="","",IF(Z343=0,"Faltan Datos",IF(Z343="VALORES NO VÁLIDOS","VALORES NO VÁLIDOS",INDEX('[3]EVALUACIÓN DE RIESGO'!$B$5:$B$9,MATCH('ANÁLISIS DE RIESGO'!Z343,'[3]EVALUACIÓN DE RIESGO'!$G$5:$G$9,0),1))))</f>
        <v/>
      </c>
      <c r="J343" s="42"/>
      <c r="K343" s="42"/>
      <c r="L343" s="45" t="str">
        <f t="shared" si="30"/>
        <v/>
      </c>
      <c r="M343" s="47"/>
      <c r="N343" s="47"/>
      <c r="O343" s="42"/>
      <c r="P343" s="42"/>
      <c r="Q343" s="42"/>
      <c r="R343" s="92" t="str">
        <f t="shared" si="32"/>
        <v/>
      </c>
      <c r="V343" s="39" t="str">
        <f>+IF(OR(C343="",E343=""),"",VLOOKUP(E343,'EVALUACIÓN DE RIESGO'!$C$4:$G$9,5,FALSE))</f>
        <v/>
      </c>
      <c r="W343" s="39" t="str">
        <f>+IF(OR(C343="",F343=""),"",INDEX('EVALUACIÓN DE RIESGO'!$G$5:$G$9,MATCH('ANÁLISIS DE RIESGO'!F343,Calidad,0),1))</f>
        <v/>
      </c>
      <c r="X343" s="39" t="str">
        <f>+IF(OR(C343="",G343=""),"",INDEX('EVALUACIÓN DE RIESGO'!$G$5:$G$9,MATCH('ANÁLISIS DE RIESGO'!G343,MedioAmbiente2,0),1))</f>
        <v/>
      </c>
      <c r="Y343" s="39" t="str">
        <f>+IF(OR(C343="",H343=""),"",INDEX('EVALUACIÓN DE RIESGO'!$G$5:$G$9,MATCH('ANÁLISIS DE RIESGO'!H343,Salud,0),1))</f>
        <v/>
      </c>
      <c r="Z343" s="39">
        <f t="shared" si="35"/>
        <v>0</v>
      </c>
      <c r="AA343" s="39">
        <f>+IF(OR(C343="",K343=""),0,VLOOKUP(K343,'EVALUACIÓN DE RIESGO'!$C$22:$D$26,2,FALSE))</f>
        <v>0</v>
      </c>
      <c r="AB343" s="39">
        <f t="shared" si="33"/>
        <v>0</v>
      </c>
      <c r="AC343" s="39" t="str">
        <f>IF(AB343=0,"",LOOKUP(AB343,'EVALUACIÓN DE RIESGO'!$C$30:$C$34,'EVALUACIÓN DE RIESGO'!$B$30:$B$34))</f>
        <v/>
      </c>
      <c r="AD343" s="39">
        <f>+IF(OR(C343="",O343=""),0,VLOOKUP(O343,'EVALUACIÓN DE RIESGO'!$C$22:$D$26,2,FALSE))</f>
        <v>0</v>
      </c>
      <c r="AE343" s="39">
        <f>+IF(OR(C343="",Q343=""),0,(VLOOKUP(Q343,'EVALUACIÓN DE RIESGO'!$B$5:$G$9,6,FALSE)))</f>
        <v>0</v>
      </c>
      <c r="AF343" s="39">
        <f t="shared" si="34"/>
        <v>0</v>
      </c>
      <c r="AG343" s="39" t="str">
        <f>IF(AF343=0,"",LOOKUP(AF343,'EVALUACIÓN DE RIESGO'!$C$30:$C$34,'EVALUACIÓN DE RIESGO'!$B$30:$B$34))</f>
        <v/>
      </c>
    </row>
    <row r="344" spans="1:33" x14ac:dyDescent="0.25">
      <c r="A344" s="40" t="str">
        <f t="shared" si="31"/>
        <v/>
      </c>
      <c r="C344" s="41"/>
      <c r="D344" s="41"/>
      <c r="E344" s="42"/>
      <c r="F344" s="42"/>
      <c r="G344" s="42"/>
      <c r="H344" s="42"/>
      <c r="I344" s="43" t="str">
        <f>+IF(C344="","",IF(Z344=0,"Faltan Datos",IF(Z344="VALORES NO VÁLIDOS","VALORES NO VÁLIDOS",INDEX('[3]EVALUACIÓN DE RIESGO'!$B$5:$B$9,MATCH('ANÁLISIS DE RIESGO'!Z344,'[3]EVALUACIÓN DE RIESGO'!$G$5:$G$9,0),1))))</f>
        <v/>
      </c>
      <c r="J344" s="42"/>
      <c r="K344" s="42"/>
      <c r="L344" s="45" t="str">
        <f t="shared" si="30"/>
        <v/>
      </c>
      <c r="M344" s="47"/>
      <c r="N344" s="47"/>
      <c r="O344" s="42"/>
      <c r="P344" s="42"/>
      <c r="Q344" s="42"/>
      <c r="R344" s="92" t="str">
        <f t="shared" si="32"/>
        <v/>
      </c>
      <c r="V344" s="39" t="str">
        <f>+IF(OR(C344="",E344=""),"",VLOOKUP(E344,'EVALUACIÓN DE RIESGO'!$C$4:$G$9,5,FALSE))</f>
        <v/>
      </c>
      <c r="W344" s="39" t="str">
        <f>+IF(OR(C344="",F344=""),"",INDEX('EVALUACIÓN DE RIESGO'!$G$5:$G$9,MATCH('ANÁLISIS DE RIESGO'!F344,Calidad,0),1))</f>
        <v/>
      </c>
      <c r="X344" s="39" t="str">
        <f>+IF(OR(C344="",G344=""),"",INDEX('EVALUACIÓN DE RIESGO'!$G$5:$G$9,MATCH('ANÁLISIS DE RIESGO'!G344,MedioAmbiente2,0),1))</f>
        <v/>
      </c>
      <c r="Y344" s="39" t="str">
        <f>+IF(OR(C344="",H344=""),"",INDEX('EVALUACIÓN DE RIESGO'!$G$5:$G$9,MATCH('ANÁLISIS DE RIESGO'!H344,Salud,0),1))</f>
        <v/>
      </c>
      <c r="Z344" s="39">
        <f t="shared" si="35"/>
        <v>0</v>
      </c>
      <c r="AA344" s="39">
        <f>+IF(OR(C344="",K344=""),0,VLOOKUP(K344,'EVALUACIÓN DE RIESGO'!$C$22:$D$26,2,FALSE))</f>
        <v>0</v>
      </c>
      <c r="AB344" s="39">
        <f t="shared" si="33"/>
        <v>0</v>
      </c>
      <c r="AC344" s="39" t="str">
        <f>IF(AB344=0,"",LOOKUP(AB344,'EVALUACIÓN DE RIESGO'!$C$30:$C$34,'EVALUACIÓN DE RIESGO'!$B$30:$B$34))</f>
        <v/>
      </c>
      <c r="AD344" s="39">
        <f>+IF(OR(C344="",O344=""),0,VLOOKUP(O344,'EVALUACIÓN DE RIESGO'!$C$22:$D$26,2,FALSE))</f>
        <v>0</v>
      </c>
      <c r="AE344" s="39">
        <f>+IF(OR(C344="",Q344=""),0,(VLOOKUP(Q344,'EVALUACIÓN DE RIESGO'!$B$5:$G$9,6,FALSE)))</f>
        <v>0</v>
      </c>
      <c r="AF344" s="39">
        <f t="shared" si="34"/>
        <v>0</v>
      </c>
      <c r="AG344" s="39" t="str">
        <f>IF(AF344=0,"",LOOKUP(AF344,'EVALUACIÓN DE RIESGO'!$C$30:$C$34,'EVALUACIÓN DE RIESGO'!$B$30:$B$34))</f>
        <v/>
      </c>
    </row>
    <row r="345" spans="1:33" x14ac:dyDescent="0.25">
      <c r="A345" s="40" t="str">
        <f t="shared" si="31"/>
        <v/>
      </c>
      <c r="C345" s="41"/>
      <c r="D345" s="41"/>
      <c r="E345" s="42"/>
      <c r="F345" s="42"/>
      <c r="G345" s="42"/>
      <c r="H345" s="42"/>
      <c r="I345" s="43" t="str">
        <f>+IF(C345="","",IF(Z345=0,"Faltan Datos",IF(Z345="VALORES NO VÁLIDOS","VALORES NO VÁLIDOS",INDEX('[3]EVALUACIÓN DE RIESGO'!$B$5:$B$9,MATCH('ANÁLISIS DE RIESGO'!Z345,'[3]EVALUACIÓN DE RIESGO'!$G$5:$G$9,0),1))))</f>
        <v/>
      </c>
      <c r="J345" s="42"/>
      <c r="K345" s="42"/>
      <c r="L345" s="45" t="str">
        <f t="shared" si="30"/>
        <v/>
      </c>
      <c r="M345" s="47"/>
      <c r="N345" s="47"/>
      <c r="O345" s="42"/>
      <c r="P345" s="42"/>
      <c r="Q345" s="42"/>
      <c r="R345" s="92" t="str">
        <f t="shared" si="32"/>
        <v/>
      </c>
      <c r="V345" s="39" t="str">
        <f>+IF(OR(C345="",E345=""),"",VLOOKUP(E345,'EVALUACIÓN DE RIESGO'!$C$4:$G$9,5,FALSE))</f>
        <v/>
      </c>
      <c r="W345" s="39" t="str">
        <f>+IF(OR(C345="",F345=""),"",INDEX('EVALUACIÓN DE RIESGO'!$G$5:$G$9,MATCH('ANÁLISIS DE RIESGO'!F345,Calidad,0),1))</f>
        <v/>
      </c>
      <c r="X345" s="39" t="str">
        <f>+IF(OR(C345="",G345=""),"",INDEX('EVALUACIÓN DE RIESGO'!$G$5:$G$9,MATCH('ANÁLISIS DE RIESGO'!G345,MedioAmbiente2,0),1))</f>
        <v/>
      </c>
      <c r="Y345" s="39" t="str">
        <f>+IF(OR(C345="",H345=""),"",INDEX('EVALUACIÓN DE RIESGO'!$G$5:$G$9,MATCH('ANÁLISIS DE RIESGO'!H345,Salud,0),1))</f>
        <v/>
      </c>
      <c r="Z345" s="39">
        <f t="shared" si="35"/>
        <v>0</v>
      </c>
      <c r="AA345" s="39">
        <f>+IF(OR(C345="",K345=""),0,VLOOKUP(K345,'EVALUACIÓN DE RIESGO'!$C$22:$D$26,2,FALSE))</f>
        <v>0</v>
      </c>
      <c r="AB345" s="39">
        <f t="shared" si="33"/>
        <v>0</v>
      </c>
      <c r="AC345" s="39" t="str">
        <f>IF(AB345=0,"",LOOKUP(AB345,'EVALUACIÓN DE RIESGO'!$C$30:$C$34,'EVALUACIÓN DE RIESGO'!$B$30:$B$34))</f>
        <v/>
      </c>
      <c r="AD345" s="39">
        <f>+IF(OR(C345="",O345=""),0,VLOOKUP(O345,'EVALUACIÓN DE RIESGO'!$C$22:$D$26,2,FALSE))</f>
        <v>0</v>
      </c>
      <c r="AE345" s="39">
        <f>+IF(OR(C345="",Q345=""),0,(VLOOKUP(Q345,'EVALUACIÓN DE RIESGO'!$B$5:$G$9,6,FALSE)))</f>
        <v>0</v>
      </c>
      <c r="AF345" s="39">
        <f t="shared" si="34"/>
        <v>0</v>
      </c>
      <c r="AG345" s="39" t="str">
        <f>IF(AF345=0,"",LOOKUP(AF345,'EVALUACIÓN DE RIESGO'!$C$30:$C$34,'EVALUACIÓN DE RIESGO'!$B$30:$B$34))</f>
        <v/>
      </c>
    </row>
    <row r="346" spans="1:33" x14ac:dyDescent="0.25">
      <c r="A346" s="40" t="str">
        <f t="shared" si="31"/>
        <v/>
      </c>
      <c r="C346" s="41"/>
      <c r="D346" s="41"/>
      <c r="E346" s="42"/>
      <c r="F346" s="42"/>
      <c r="G346" s="42"/>
      <c r="H346" s="42"/>
      <c r="I346" s="43" t="str">
        <f>+IF(C346="","",IF(Z346=0,"Faltan Datos",IF(Z346="VALORES NO VÁLIDOS","VALORES NO VÁLIDOS",INDEX('[3]EVALUACIÓN DE RIESGO'!$B$5:$B$9,MATCH('ANÁLISIS DE RIESGO'!Z346,'[3]EVALUACIÓN DE RIESGO'!$G$5:$G$9,0),1))))</f>
        <v/>
      </c>
      <c r="J346" s="42"/>
      <c r="K346" s="42"/>
      <c r="L346" s="45" t="str">
        <f t="shared" si="30"/>
        <v/>
      </c>
      <c r="M346" s="47"/>
      <c r="N346" s="47"/>
      <c r="O346" s="42"/>
      <c r="P346" s="42"/>
      <c r="Q346" s="42"/>
      <c r="R346" s="92" t="str">
        <f t="shared" si="32"/>
        <v/>
      </c>
      <c r="V346" s="39" t="str">
        <f>+IF(OR(C346="",E346=""),"",VLOOKUP(E346,'EVALUACIÓN DE RIESGO'!$C$4:$G$9,5,FALSE))</f>
        <v/>
      </c>
      <c r="W346" s="39" t="str">
        <f>+IF(OR(C346="",F346=""),"",INDEX('EVALUACIÓN DE RIESGO'!$G$5:$G$9,MATCH('ANÁLISIS DE RIESGO'!F346,Calidad,0),1))</f>
        <v/>
      </c>
      <c r="X346" s="39" t="str">
        <f>+IF(OR(C346="",G346=""),"",INDEX('EVALUACIÓN DE RIESGO'!$G$5:$G$9,MATCH('ANÁLISIS DE RIESGO'!G346,MedioAmbiente2,0),1))</f>
        <v/>
      </c>
      <c r="Y346" s="39" t="str">
        <f>+IF(OR(C346="",H346=""),"",INDEX('EVALUACIÓN DE RIESGO'!$G$5:$G$9,MATCH('ANÁLISIS DE RIESGO'!H346,Salud,0),1))</f>
        <v/>
      </c>
      <c r="Z346" s="39">
        <f t="shared" si="35"/>
        <v>0</v>
      </c>
      <c r="AA346" s="39">
        <f>+IF(OR(C346="",K346=""),0,VLOOKUP(K346,'EVALUACIÓN DE RIESGO'!$C$22:$D$26,2,FALSE))</f>
        <v>0</v>
      </c>
      <c r="AB346" s="39">
        <f t="shared" si="33"/>
        <v>0</v>
      </c>
      <c r="AC346" s="39" t="str">
        <f>IF(AB346=0,"",LOOKUP(AB346,'EVALUACIÓN DE RIESGO'!$C$30:$C$34,'EVALUACIÓN DE RIESGO'!$B$30:$B$34))</f>
        <v/>
      </c>
      <c r="AD346" s="39">
        <f>+IF(OR(C346="",O346=""),0,VLOOKUP(O346,'EVALUACIÓN DE RIESGO'!$C$22:$D$26,2,FALSE))</f>
        <v>0</v>
      </c>
      <c r="AE346" s="39">
        <f>+IF(OR(C346="",Q346=""),0,(VLOOKUP(Q346,'EVALUACIÓN DE RIESGO'!$B$5:$G$9,6,FALSE)))</f>
        <v>0</v>
      </c>
      <c r="AF346" s="39">
        <f t="shared" si="34"/>
        <v>0</v>
      </c>
      <c r="AG346" s="39" t="str">
        <f>IF(AF346=0,"",LOOKUP(AF346,'EVALUACIÓN DE RIESGO'!$C$30:$C$34,'EVALUACIÓN DE RIESGO'!$B$30:$B$34))</f>
        <v/>
      </c>
    </row>
    <row r="347" spans="1:33" x14ac:dyDescent="0.25">
      <c r="A347" s="40" t="str">
        <f t="shared" si="31"/>
        <v/>
      </c>
      <c r="C347" s="41"/>
      <c r="D347" s="41"/>
      <c r="E347" s="42"/>
      <c r="F347" s="42"/>
      <c r="G347" s="42"/>
      <c r="H347" s="42"/>
      <c r="I347" s="43" t="str">
        <f>+IF(C347="","",IF(Z347=0,"Faltan Datos",IF(Z347="VALORES NO VÁLIDOS","VALORES NO VÁLIDOS",INDEX('[3]EVALUACIÓN DE RIESGO'!$B$5:$B$9,MATCH('ANÁLISIS DE RIESGO'!Z347,'[3]EVALUACIÓN DE RIESGO'!$G$5:$G$9,0),1))))</f>
        <v/>
      </c>
      <c r="J347" s="42"/>
      <c r="K347" s="42"/>
      <c r="L347" s="45" t="str">
        <f t="shared" si="30"/>
        <v/>
      </c>
      <c r="M347" s="47"/>
      <c r="N347" s="47"/>
      <c r="O347" s="42"/>
      <c r="P347" s="42"/>
      <c r="Q347" s="42"/>
      <c r="R347" s="92" t="str">
        <f t="shared" si="32"/>
        <v/>
      </c>
      <c r="V347" s="39" t="str">
        <f>+IF(OR(C347="",E347=""),"",VLOOKUP(E347,'EVALUACIÓN DE RIESGO'!$C$4:$G$9,5,FALSE))</f>
        <v/>
      </c>
      <c r="W347" s="39" t="str">
        <f>+IF(OR(C347="",F347=""),"",INDEX('EVALUACIÓN DE RIESGO'!$G$5:$G$9,MATCH('ANÁLISIS DE RIESGO'!F347,Calidad,0),1))</f>
        <v/>
      </c>
      <c r="X347" s="39" t="str">
        <f>+IF(OR(C347="",G347=""),"",INDEX('EVALUACIÓN DE RIESGO'!$G$5:$G$9,MATCH('ANÁLISIS DE RIESGO'!G347,MedioAmbiente2,0),1))</f>
        <v/>
      </c>
      <c r="Y347" s="39" t="str">
        <f>+IF(OR(C347="",H347=""),"",INDEX('EVALUACIÓN DE RIESGO'!$G$5:$G$9,MATCH('ANÁLISIS DE RIESGO'!H347,Salud,0),1))</f>
        <v/>
      </c>
      <c r="Z347" s="39">
        <f t="shared" si="35"/>
        <v>0</v>
      </c>
      <c r="AA347" s="39">
        <f>+IF(OR(C347="",K347=""),0,VLOOKUP(K347,'EVALUACIÓN DE RIESGO'!$C$22:$D$26,2,FALSE))</f>
        <v>0</v>
      </c>
      <c r="AB347" s="39">
        <f t="shared" si="33"/>
        <v>0</v>
      </c>
      <c r="AC347" s="39" t="str">
        <f>IF(AB347=0,"",LOOKUP(AB347,'EVALUACIÓN DE RIESGO'!$C$30:$C$34,'EVALUACIÓN DE RIESGO'!$B$30:$B$34))</f>
        <v/>
      </c>
      <c r="AD347" s="39">
        <f>+IF(OR(C347="",O347=""),0,VLOOKUP(O347,'EVALUACIÓN DE RIESGO'!$C$22:$D$26,2,FALSE))</f>
        <v>0</v>
      </c>
      <c r="AE347" s="39">
        <f>+IF(OR(C347="",Q347=""),0,(VLOOKUP(Q347,'EVALUACIÓN DE RIESGO'!$B$5:$G$9,6,FALSE)))</f>
        <v>0</v>
      </c>
      <c r="AF347" s="39">
        <f t="shared" si="34"/>
        <v>0</v>
      </c>
      <c r="AG347" s="39" t="str">
        <f>IF(AF347=0,"",LOOKUP(AF347,'EVALUACIÓN DE RIESGO'!$C$30:$C$34,'EVALUACIÓN DE RIESGO'!$B$30:$B$34))</f>
        <v/>
      </c>
    </row>
    <row r="348" spans="1:33" x14ac:dyDescent="0.25">
      <c r="A348" s="40" t="str">
        <f t="shared" si="31"/>
        <v/>
      </c>
      <c r="C348" s="41"/>
      <c r="D348" s="41"/>
      <c r="E348" s="42"/>
      <c r="F348" s="42"/>
      <c r="G348" s="42"/>
      <c r="H348" s="42"/>
      <c r="I348" s="43" t="str">
        <f>+IF(C348="","",IF(Z348=0,"Faltan Datos",IF(Z348="VALORES NO VÁLIDOS","VALORES NO VÁLIDOS",INDEX('[3]EVALUACIÓN DE RIESGO'!$B$5:$B$9,MATCH('ANÁLISIS DE RIESGO'!Z348,'[3]EVALUACIÓN DE RIESGO'!$G$5:$G$9,0),1))))</f>
        <v/>
      </c>
      <c r="J348" s="42"/>
      <c r="K348" s="42"/>
      <c r="L348" s="45" t="str">
        <f t="shared" si="30"/>
        <v/>
      </c>
      <c r="M348" s="47"/>
      <c r="N348" s="47"/>
      <c r="O348" s="42"/>
      <c r="P348" s="42"/>
      <c r="Q348" s="42"/>
      <c r="R348" s="92" t="str">
        <f t="shared" si="32"/>
        <v/>
      </c>
      <c r="V348" s="39" t="str">
        <f>+IF(OR(C348="",E348=""),"",VLOOKUP(E348,'EVALUACIÓN DE RIESGO'!$C$4:$G$9,5,FALSE))</f>
        <v/>
      </c>
      <c r="W348" s="39" t="str">
        <f>+IF(OR(C348="",F348=""),"",INDEX('EVALUACIÓN DE RIESGO'!$G$5:$G$9,MATCH('ANÁLISIS DE RIESGO'!F348,Calidad,0),1))</f>
        <v/>
      </c>
      <c r="X348" s="39" t="str">
        <f>+IF(OR(C348="",G348=""),"",INDEX('EVALUACIÓN DE RIESGO'!$G$5:$G$9,MATCH('ANÁLISIS DE RIESGO'!G348,MedioAmbiente2,0),1))</f>
        <v/>
      </c>
      <c r="Y348" s="39" t="str">
        <f>+IF(OR(C348="",H348=""),"",INDEX('EVALUACIÓN DE RIESGO'!$G$5:$G$9,MATCH('ANÁLISIS DE RIESGO'!H348,Salud,0),1))</f>
        <v/>
      </c>
      <c r="Z348" s="39">
        <f t="shared" si="35"/>
        <v>0</v>
      </c>
      <c r="AA348" s="39">
        <f>+IF(OR(C348="",K348=""),0,VLOOKUP(K348,'EVALUACIÓN DE RIESGO'!$C$22:$D$26,2,FALSE))</f>
        <v>0</v>
      </c>
      <c r="AB348" s="39">
        <f t="shared" si="33"/>
        <v>0</v>
      </c>
      <c r="AC348" s="39" t="str">
        <f>IF(AB348=0,"",LOOKUP(AB348,'EVALUACIÓN DE RIESGO'!$C$30:$C$34,'EVALUACIÓN DE RIESGO'!$B$30:$B$34))</f>
        <v/>
      </c>
      <c r="AD348" s="39">
        <f>+IF(OR(C348="",O348=""),0,VLOOKUP(O348,'EVALUACIÓN DE RIESGO'!$C$22:$D$26,2,FALSE))</f>
        <v>0</v>
      </c>
      <c r="AE348" s="39">
        <f>+IF(OR(C348="",Q348=""),0,(VLOOKUP(Q348,'EVALUACIÓN DE RIESGO'!$B$5:$G$9,6,FALSE)))</f>
        <v>0</v>
      </c>
      <c r="AF348" s="39">
        <f t="shared" si="34"/>
        <v>0</v>
      </c>
      <c r="AG348" s="39" t="str">
        <f>IF(AF348=0,"",LOOKUP(AF348,'EVALUACIÓN DE RIESGO'!$C$30:$C$34,'EVALUACIÓN DE RIESGO'!$B$30:$B$34))</f>
        <v/>
      </c>
    </row>
    <row r="349" spans="1:33" x14ac:dyDescent="0.25">
      <c r="A349" s="40" t="str">
        <f t="shared" si="31"/>
        <v/>
      </c>
      <c r="C349" s="41"/>
      <c r="D349" s="41"/>
      <c r="E349" s="42"/>
      <c r="F349" s="42"/>
      <c r="G349" s="42"/>
      <c r="H349" s="42"/>
      <c r="I349" s="43" t="str">
        <f>+IF(C349="","",IF(Z349=0,"Faltan Datos",IF(Z349="VALORES NO VÁLIDOS","VALORES NO VÁLIDOS",INDEX('[3]EVALUACIÓN DE RIESGO'!$B$5:$B$9,MATCH('ANÁLISIS DE RIESGO'!Z349,'[3]EVALUACIÓN DE RIESGO'!$G$5:$G$9,0),1))))</f>
        <v/>
      </c>
      <c r="J349" s="42"/>
      <c r="K349" s="42"/>
      <c r="L349" s="45" t="str">
        <f t="shared" si="30"/>
        <v/>
      </c>
      <c r="M349" s="47"/>
      <c r="N349" s="47"/>
      <c r="O349" s="42"/>
      <c r="P349" s="42"/>
      <c r="Q349" s="42"/>
      <c r="R349" s="92" t="str">
        <f t="shared" si="32"/>
        <v/>
      </c>
      <c r="V349" s="39" t="str">
        <f>+IF(OR(C349="",E349=""),"",VLOOKUP(E349,'EVALUACIÓN DE RIESGO'!$C$4:$G$9,5,FALSE))</f>
        <v/>
      </c>
      <c r="W349" s="39" t="str">
        <f>+IF(OR(C349="",F349=""),"",INDEX('EVALUACIÓN DE RIESGO'!$G$5:$G$9,MATCH('ANÁLISIS DE RIESGO'!F349,Calidad,0),1))</f>
        <v/>
      </c>
      <c r="X349" s="39" t="str">
        <f>+IF(OR(C349="",G349=""),"",INDEX('EVALUACIÓN DE RIESGO'!$G$5:$G$9,MATCH('ANÁLISIS DE RIESGO'!G349,MedioAmbiente2,0),1))</f>
        <v/>
      </c>
      <c r="Y349" s="39" t="str">
        <f>+IF(OR(C349="",H349=""),"",INDEX('EVALUACIÓN DE RIESGO'!$G$5:$G$9,MATCH('ANÁLISIS DE RIESGO'!H349,Salud,0),1))</f>
        <v/>
      </c>
      <c r="Z349" s="39">
        <f t="shared" si="35"/>
        <v>0</v>
      </c>
      <c r="AA349" s="39">
        <f>+IF(OR(C349="",K349=""),0,VLOOKUP(K349,'EVALUACIÓN DE RIESGO'!$C$22:$D$26,2,FALSE))</f>
        <v>0</v>
      </c>
      <c r="AB349" s="39">
        <f t="shared" si="33"/>
        <v>0</v>
      </c>
      <c r="AC349" s="39" t="str">
        <f>IF(AB349=0,"",LOOKUP(AB349,'EVALUACIÓN DE RIESGO'!$C$30:$C$34,'EVALUACIÓN DE RIESGO'!$B$30:$B$34))</f>
        <v/>
      </c>
      <c r="AD349" s="39">
        <f>+IF(OR(C349="",O349=""),0,VLOOKUP(O349,'EVALUACIÓN DE RIESGO'!$C$22:$D$26,2,FALSE))</f>
        <v>0</v>
      </c>
      <c r="AE349" s="39">
        <f>+IF(OR(C349="",Q349=""),0,(VLOOKUP(Q349,'EVALUACIÓN DE RIESGO'!$B$5:$G$9,6,FALSE)))</f>
        <v>0</v>
      </c>
      <c r="AF349" s="39">
        <f t="shared" si="34"/>
        <v>0</v>
      </c>
      <c r="AG349" s="39" t="str">
        <f>IF(AF349=0,"",LOOKUP(AF349,'EVALUACIÓN DE RIESGO'!$C$30:$C$34,'EVALUACIÓN DE RIESGO'!$B$30:$B$34))</f>
        <v/>
      </c>
    </row>
    <row r="350" spans="1:33" x14ac:dyDescent="0.25">
      <c r="A350" s="40" t="str">
        <f t="shared" si="31"/>
        <v/>
      </c>
      <c r="C350" s="41"/>
      <c r="D350" s="41"/>
      <c r="E350" s="42"/>
      <c r="F350" s="42"/>
      <c r="G350" s="42"/>
      <c r="H350" s="42"/>
      <c r="I350" s="43" t="str">
        <f>+IF(C350="","",IF(Z350=0,"Faltan Datos",IF(Z350="VALORES NO VÁLIDOS","VALORES NO VÁLIDOS",INDEX('[3]EVALUACIÓN DE RIESGO'!$B$5:$B$9,MATCH('ANÁLISIS DE RIESGO'!Z350,'[3]EVALUACIÓN DE RIESGO'!$G$5:$G$9,0),1))))</f>
        <v/>
      </c>
      <c r="J350" s="42"/>
      <c r="K350" s="42"/>
      <c r="L350" s="45" t="str">
        <f t="shared" ref="L350:L396" si="36">+IF(C350="","",IF(AC350="","Faltan datos",AB350 &amp; " - " &amp;AC350))</f>
        <v/>
      </c>
      <c r="M350" s="47"/>
      <c r="N350" s="47"/>
      <c r="O350" s="42"/>
      <c r="P350" s="42"/>
      <c r="Q350" s="42"/>
      <c r="R350" s="92" t="str">
        <f t="shared" si="32"/>
        <v/>
      </c>
      <c r="V350" s="39" t="str">
        <f>+IF(OR(C350="",E350=""),"",VLOOKUP(E350,'EVALUACIÓN DE RIESGO'!$C$4:$G$9,5,FALSE))</f>
        <v/>
      </c>
      <c r="W350" s="39" t="str">
        <f>+IF(OR(C350="",F350=""),"",INDEX('EVALUACIÓN DE RIESGO'!$G$5:$G$9,MATCH('ANÁLISIS DE RIESGO'!F350,Calidad,0),1))</f>
        <v/>
      </c>
      <c r="X350" s="39" t="str">
        <f>+IF(OR(C350="",G350=""),"",INDEX('EVALUACIÓN DE RIESGO'!$G$5:$G$9,MATCH('ANÁLISIS DE RIESGO'!G350,MedioAmbiente2,0),1))</f>
        <v/>
      </c>
      <c r="Y350" s="39" t="str">
        <f>+IF(OR(C350="",H350=""),"",INDEX('EVALUACIÓN DE RIESGO'!$G$5:$G$9,MATCH('ANÁLISIS DE RIESGO'!H350,Salud,0),1))</f>
        <v/>
      </c>
      <c r="Z350" s="39">
        <f t="shared" si="35"/>
        <v>0</v>
      </c>
      <c r="AA350" s="39">
        <f>+IF(OR(C350="",K350=""),0,VLOOKUP(K350,'EVALUACIÓN DE RIESGO'!$C$22:$D$26,2,FALSE))</f>
        <v>0</v>
      </c>
      <c r="AB350" s="39">
        <f t="shared" si="33"/>
        <v>0</v>
      </c>
      <c r="AC350" s="39" t="str">
        <f>IF(AB350=0,"",LOOKUP(AB350,'EVALUACIÓN DE RIESGO'!$C$30:$C$34,'EVALUACIÓN DE RIESGO'!$B$30:$B$34))</f>
        <v/>
      </c>
      <c r="AD350" s="39">
        <f>+IF(OR(C350="",O350=""),0,VLOOKUP(O350,'EVALUACIÓN DE RIESGO'!$C$22:$D$26,2,FALSE))</f>
        <v>0</v>
      </c>
      <c r="AE350" s="39">
        <f>+IF(OR(C350="",Q350=""),0,(VLOOKUP(Q350,'EVALUACIÓN DE RIESGO'!$B$5:$G$9,6,FALSE)))</f>
        <v>0</v>
      </c>
      <c r="AF350" s="39">
        <f t="shared" si="34"/>
        <v>0</v>
      </c>
      <c r="AG350" s="39" t="str">
        <f>IF(AF350=0,"",LOOKUP(AF350,'EVALUACIÓN DE RIESGO'!$C$30:$C$34,'EVALUACIÓN DE RIESGO'!$B$30:$B$34))</f>
        <v/>
      </c>
    </row>
    <row r="351" spans="1:33" x14ac:dyDescent="0.25">
      <c r="A351" s="40" t="str">
        <f t="shared" si="31"/>
        <v/>
      </c>
      <c r="C351" s="41"/>
      <c r="D351" s="41"/>
      <c r="E351" s="42"/>
      <c r="F351" s="42"/>
      <c r="G351" s="42"/>
      <c r="H351" s="42"/>
      <c r="I351" s="43" t="str">
        <f>+IF(C351="","",IF(Z351=0,"Faltan Datos",IF(Z351="VALORES NO VÁLIDOS","VALORES NO VÁLIDOS",INDEX('[3]EVALUACIÓN DE RIESGO'!$B$5:$B$9,MATCH('ANÁLISIS DE RIESGO'!Z351,'[3]EVALUACIÓN DE RIESGO'!$G$5:$G$9,0),1))))</f>
        <v/>
      </c>
      <c r="J351" s="42"/>
      <c r="K351" s="42"/>
      <c r="L351" s="45" t="str">
        <f t="shared" si="36"/>
        <v/>
      </c>
      <c r="M351" s="47"/>
      <c r="N351" s="47"/>
      <c r="O351" s="42"/>
      <c r="P351" s="42"/>
      <c r="Q351" s="42"/>
      <c r="R351" s="92" t="str">
        <f t="shared" si="32"/>
        <v/>
      </c>
      <c r="V351" s="39" t="str">
        <f>+IF(OR(C351="",E351=""),"",VLOOKUP(E351,'EVALUACIÓN DE RIESGO'!$C$4:$G$9,5,FALSE))</f>
        <v/>
      </c>
      <c r="W351" s="39" t="str">
        <f>+IF(OR(C351="",F351=""),"",INDEX('EVALUACIÓN DE RIESGO'!$G$5:$G$9,MATCH('ANÁLISIS DE RIESGO'!F351,Calidad,0),1))</f>
        <v/>
      </c>
      <c r="X351" s="39" t="str">
        <f>+IF(OR(C351="",G351=""),"",INDEX('EVALUACIÓN DE RIESGO'!$G$5:$G$9,MATCH('ANÁLISIS DE RIESGO'!G351,MedioAmbiente2,0),1))</f>
        <v/>
      </c>
      <c r="Y351" s="39" t="str">
        <f>+IF(OR(C351="",H351=""),"",INDEX('EVALUACIÓN DE RIESGO'!$G$5:$G$9,MATCH('ANÁLISIS DE RIESGO'!H351,Salud,0),1))</f>
        <v/>
      </c>
      <c r="Z351" s="39">
        <f t="shared" si="35"/>
        <v>0</v>
      </c>
      <c r="AA351" s="39">
        <f>+IF(OR(C351="",K351=""),0,VLOOKUP(K351,'EVALUACIÓN DE RIESGO'!$C$22:$D$26,2,FALSE))</f>
        <v>0</v>
      </c>
      <c r="AB351" s="39">
        <f t="shared" si="33"/>
        <v>0</v>
      </c>
      <c r="AC351" s="39" t="str">
        <f>IF(AB351=0,"",LOOKUP(AB351,'EVALUACIÓN DE RIESGO'!$C$30:$C$34,'EVALUACIÓN DE RIESGO'!$B$30:$B$34))</f>
        <v/>
      </c>
      <c r="AD351" s="39">
        <f>+IF(OR(C351="",O351=""),0,VLOOKUP(O351,'EVALUACIÓN DE RIESGO'!$C$22:$D$26,2,FALSE))</f>
        <v>0</v>
      </c>
      <c r="AE351" s="39">
        <f>+IF(OR(C351="",Q351=""),0,(VLOOKUP(Q351,'EVALUACIÓN DE RIESGO'!$B$5:$G$9,6,FALSE)))</f>
        <v>0</v>
      </c>
      <c r="AF351" s="39">
        <f t="shared" si="34"/>
        <v>0</v>
      </c>
      <c r="AG351" s="39" t="str">
        <f>IF(AF351=0,"",LOOKUP(AF351,'EVALUACIÓN DE RIESGO'!$C$30:$C$34,'EVALUACIÓN DE RIESGO'!$B$30:$B$34))</f>
        <v/>
      </c>
    </row>
    <row r="352" spans="1:33" x14ac:dyDescent="0.25">
      <c r="A352" s="40" t="str">
        <f t="shared" si="31"/>
        <v/>
      </c>
      <c r="C352" s="41"/>
      <c r="D352" s="41"/>
      <c r="E352" s="42"/>
      <c r="F352" s="42"/>
      <c r="G352" s="42"/>
      <c r="H352" s="42"/>
      <c r="I352" s="43" t="str">
        <f>+IF(C352="","",IF(Z352=0,"Faltan Datos",IF(Z352="VALORES NO VÁLIDOS","VALORES NO VÁLIDOS",INDEX('[3]EVALUACIÓN DE RIESGO'!$B$5:$B$9,MATCH('ANÁLISIS DE RIESGO'!Z352,'[3]EVALUACIÓN DE RIESGO'!$G$5:$G$9,0),1))))</f>
        <v/>
      </c>
      <c r="J352" s="42"/>
      <c r="K352" s="42"/>
      <c r="L352" s="45" t="str">
        <f t="shared" si="36"/>
        <v/>
      </c>
      <c r="M352" s="47"/>
      <c r="N352" s="47"/>
      <c r="O352" s="42"/>
      <c r="P352" s="42"/>
      <c r="Q352" s="42"/>
      <c r="R352" s="92" t="str">
        <f t="shared" si="32"/>
        <v/>
      </c>
      <c r="V352" s="39" t="str">
        <f>+IF(OR(C352="",E352=""),"",VLOOKUP(E352,'EVALUACIÓN DE RIESGO'!$C$4:$G$9,5,FALSE))</f>
        <v/>
      </c>
      <c r="W352" s="39" t="str">
        <f>+IF(OR(C352="",F352=""),"",INDEX('EVALUACIÓN DE RIESGO'!$G$5:$G$9,MATCH('ANÁLISIS DE RIESGO'!F352,Calidad,0),1))</f>
        <v/>
      </c>
      <c r="X352" s="39" t="str">
        <f>+IF(OR(C352="",G352=""),"",INDEX('EVALUACIÓN DE RIESGO'!$G$5:$G$9,MATCH('ANÁLISIS DE RIESGO'!G352,MedioAmbiente2,0),1))</f>
        <v/>
      </c>
      <c r="Y352" s="39" t="str">
        <f>+IF(OR(C352="",H352=""),"",INDEX('EVALUACIÓN DE RIESGO'!$G$5:$G$9,MATCH('ANÁLISIS DE RIESGO'!H352,Salud,0),1))</f>
        <v/>
      </c>
      <c r="Z352" s="39">
        <f t="shared" si="35"/>
        <v>0</v>
      </c>
      <c r="AA352" s="39">
        <f>+IF(OR(C352="",K352=""),0,VLOOKUP(K352,'EVALUACIÓN DE RIESGO'!$C$22:$D$26,2,FALSE))</f>
        <v>0</v>
      </c>
      <c r="AB352" s="39">
        <f t="shared" si="33"/>
        <v>0</v>
      </c>
      <c r="AC352" s="39" t="str">
        <f>IF(AB352=0,"",LOOKUP(AB352,'EVALUACIÓN DE RIESGO'!$C$30:$C$34,'EVALUACIÓN DE RIESGO'!$B$30:$B$34))</f>
        <v/>
      </c>
      <c r="AD352" s="39">
        <f>+IF(OR(C352="",O352=""),0,VLOOKUP(O352,'EVALUACIÓN DE RIESGO'!$C$22:$D$26,2,FALSE))</f>
        <v>0</v>
      </c>
      <c r="AE352" s="39">
        <f>+IF(OR(C352="",Q352=""),0,(VLOOKUP(Q352,'EVALUACIÓN DE RIESGO'!$B$5:$G$9,6,FALSE)))</f>
        <v>0</v>
      </c>
      <c r="AF352" s="39">
        <f t="shared" si="34"/>
        <v>0</v>
      </c>
      <c r="AG352" s="39" t="str">
        <f>IF(AF352=0,"",LOOKUP(AF352,'EVALUACIÓN DE RIESGO'!$C$30:$C$34,'EVALUACIÓN DE RIESGO'!$B$30:$B$34))</f>
        <v/>
      </c>
    </row>
    <row r="353" spans="1:33" x14ac:dyDescent="0.25">
      <c r="A353" s="40" t="str">
        <f t="shared" si="31"/>
        <v/>
      </c>
      <c r="C353" s="41"/>
      <c r="D353" s="41"/>
      <c r="E353" s="42"/>
      <c r="F353" s="42"/>
      <c r="G353" s="42"/>
      <c r="H353" s="42"/>
      <c r="I353" s="43" t="str">
        <f>+IF(C353="","",IF(Z353=0,"Faltan Datos",IF(Z353="VALORES NO VÁLIDOS","VALORES NO VÁLIDOS",INDEX('[3]EVALUACIÓN DE RIESGO'!$B$5:$B$9,MATCH('ANÁLISIS DE RIESGO'!Z353,'[3]EVALUACIÓN DE RIESGO'!$G$5:$G$9,0),1))))</f>
        <v/>
      </c>
      <c r="J353" s="42"/>
      <c r="K353" s="42"/>
      <c r="L353" s="45" t="str">
        <f t="shared" si="36"/>
        <v/>
      </c>
      <c r="M353" s="47"/>
      <c r="N353" s="47"/>
      <c r="O353" s="42"/>
      <c r="P353" s="42"/>
      <c r="Q353" s="42"/>
      <c r="R353" s="92" t="str">
        <f t="shared" si="32"/>
        <v/>
      </c>
      <c r="V353" s="39" t="str">
        <f>+IF(OR(C353="",E353=""),"",VLOOKUP(E353,'EVALUACIÓN DE RIESGO'!$C$4:$G$9,5,FALSE))</f>
        <v/>
      </c>
      <c r="W353" s="39" t="str">
        <f>+IF(OR(C353="",F353=""),"",INDEX('EVALUACIÓN DE RIESGO'!$G$5:$G$9,MATCH('ANÁLISIS DE RIESGO'!F353,Calidad,0),1))</f>
        <v/>
      </c>
      <c r="X353" s="39" t="str">
        <f>+IF(OR(C353="",G353=""),"",INDEX('EVALUACIÓN DE RIESGO'!$G$5:$G$9,MATCH('ANÁLISIS DE RIESGO'!G353,MedioAmbiente2,0),1))</f>
        <v/>
      </c>
      <c r="Y353" s="39" t="str">
        <f>+IF(OR(C353="",H353=""),"",INDEX('EVALUACIÓN DE RIESGO'!$G$5:$G$9,MATCH('ANÁLISIS DE RIESGO'!H353,Salud,0),1))</f>
        <v/>
      </c>
      <c r="Z353" s="39">
        <f t="shared" si="35"/>
        <v>0</v>
      </c>
      <c r="AA353" s="39">
        <f>+IF(OR(C353="",K353=""),0,VLOOKUP(K353,'EVALUACIÓN DE RIESGO'!$C$22:$D$26,2,FALSE))</f>
        <v>0</v>
      </c>
      <c r="AB353" s="39">
        <f t="shared" si="33"/>
        <v>0</v>
      </c>
      <c r="AC353" s="39" t="str">
        <f>IF(AB353=0,"",LOOKUP(AB353,'EVALUACIÓN DE RIESGO'!$C$30:$C$34,'EVALUACIÓN DE RIESGO'!$B$30:$B$34))</f>
        <v/>
      </c>
      <c r="AD353" s="39">
        <f>+IF(OR(C353="",O353=""),0,VLOOKUP(O353,'EVALUACIÓN DE RIESGO'!$C$22:$D$26,2,FALSE))</f>
        <v>0</v>
      </c>
      <c r="AE353" s="39">
        <f>+IF(OR(C353="",Q353=""),0,(VLOOKUP(Q353,'EVALUACIÓN DE RIESGO'!$B$5:$G$9,6,FALSE)))</f>
        <v>0</v>
      </c>
      <c r="AF353" s="39">
        <f t="shared" si="34"/>
        <v>0</v>
      </c>
      <c r="AG353" s="39" t="str">
        <f>IF(AF353=0,"",LOOKUP(AF353,'EVALUACIÓN DE RIESGO'!$C$30:$C$34,'EVALUACIÓN DE RIESGO'!$B$30:$B$34))</f>
        <v/>
      </c>
    </row>
    <row r="354" spans="1:33" x14ac:dyDescent="0.25">
      <c r="A354" s="40" t="str">
        <f t="shared" si="31"/>
        <v/>
      </c>
      <c r="C354" s="41"/>
      <c r="D354" s="41"/>
      <c r="E354" s="42"/>
      <c r="F354" s="42"/>
      <c r="G354" s="42"/>
      <c r="H354" s="42"/>
      <c r="I354" s="43" t="str">
        <f>+IF(C354="","",IF(Z354=0,"Faltan Datos",IF(Z354="VALORES NO VÁLIDOS","VALORES NO VÁLIDOS",INDEX('[3]EVALUACIÓN DE RIESGO'!$B$5:$B$9,MATCH('ANÁLISIS DE RIESGO'!Z354,'[3]EVALUACIÓN DE RIESGO'!$G$5:$G$9,0),1))))</f>
        <v/>
      </c>
      <c r="J354" s="42"/>
      <c r="K354" s="42"/>
      <c r="L354" s="45" t="str">
        <f t="shared" si="36"/>
        <v/>
      </c>
      <c r="M354" s="47"/>
      <c r="N354" s="47"/>
      <c r="O354" s="42"/>
      <c r="P354" s="42"/>
      <c r="Q354" s="42"/>
      <c r="R354" s="92" t="str">
        <f t="shared" si="32"/>
        <v/>
      </c>
      <c r="V354" s="39" t="str">
        <f>+IF(OR(C354="",E354=""),"",VLOOKUP(E354,'EVALUACIÓN DE RIESGO'!$C$4:$G$9,5,FALSE))</f>
        <v/>
      </c>
      <c r="W354" s="39" t="str">
        <f>+IF(OR(C354="",F354=""),"",INDEX('EVALUACIÓN DE RIESGO'!$G$5:$G$9,MATCH('ANÁLISIS DE RIESGO'!F354,Calidad,0),1))</f>
        <v/>
      </c>
      <c r="X354" s="39" t="str">
        <f>+IF(OR(C354="",G354=""),"",INDEX('EVALUACIÓN DE RIESGO'!$G$5:$G$9,MATCH('ANÁLISIS DE RIESGO'!G354,MedioAmbiente2,0),1))</f>
        <v/>
      </c>
      <c r="Y354" s="39" t="str">
        <f>+IF(OR(C354="",H354=""),"",INDEX('EVALUACIÓN DE RIESGO'!$G$5:$G$9,MATCH('ANÁLISIS DE RIESGO'!H354,Salud,0),1))</f>
        <v/>
      </c>
      <c r="Z354" s="39">
        <f t="shared" si="35"/>
        <v>0</v>
      </c>
      <c r="AA354" s="39">
        <f>+IF(OR(C354="",K354=""),0,VLOOKUP(K354,'EVALUACIÓN DE RIESGO'!$C$22:$D$26,2,FALSE))</f>
        <v>0</v>
      </c>
      <c r="AB354" s="39">
        <f t="shared" si="33"/>
        <v>0</v>
      </c>
      <c r="AC354" s="39" t="str">
        <f>IF(AB354=0,"",LOOKUP(AB354,'EVALUACIÓN DE RIESGO'!$C$30:$C$34,'EVALUACIÓN DE RIESGO'!$B$30:$B$34))</f>
        <v/>
      </c>
      <c r="AD354" s="39">
        <f>+IF(OR(C354="",O354=""),0,VLOOKUP(O354,'EVALUACIÓN DE RIESGO'!$C$22:$D$26,2,FALSE))</f>
        <v>0</v>
      </c>
      <c r="AE354" s="39">
        <f>+IF(OR(C354="",Q354=""),0,(VLOOKUP(Q354,'EVALUACIÓN DE RIESGO'!$B$5:$G$9,6,FALSE)))</f>
        <v>0</v>
      </c>
      <c r="AF354" s="39">
        <f t="shared" si="34"/>
        <v>0</v>
      </c>
      <c r="AG354" s="39" t="str">
        <f>IF(AF354=0,"",LOOKUP(AF354,'EVALUACIÓN DE RIESGO'!$C$30:$C$34,'EVALUACIÓN DE RIESGO'!$B$30:$B$34))</f>
        <v/>
      </c>
    </row>
    <row r="355" spans="1:33" x14ac:dyDescent="0.25">
      <c r="A355" s="40" t="str">
        <f t="shared" si="31"/>
        <v/>
      </c>
      <c r="C355" s="41"/>
      <c r="D355" s="41"/>
      <c r="E355" s="42"/>
      <c r="F355" s="42"/>
      <c r="G355" s="42"/>
      <c r="H355" s="42"/>
      <c r="I355" s="43" t="str">
        <f>+IF(C355="","",IF(Z355=0,"Faltan Datos",IF(Z355="VALORES NO VÁLIDOS","VALORES NO VÁLIDOS",INDEX('[3]EVALUACIÓN DE RIESGO'!$B$5:$B$9,MATCH('ANÁLISIS DE RIESGO'!Z355,'[3]EVALUACIÓN DE RIESGO'!$G$5:$G$9,0),1))))</f>
        <v/>
      </c>
      <c r="J355" s="42"/>
      <c r="K355" s="42"/>
      <c r="L355" s="45" t="str">
        <f t="shared" si="36"/>
        <v/>
      </c>
      <c r="M355" s="47"/>
      <c r="N355" s="47"/>
      <c r="O355" s="42"/>
      <c r="P355" s="42"/>
      <c r="Q355" s="42"/>
      <c r="R355" s="92" t="str">
        <f t="shared" si="32"/>
        <v/>
      </c>
      <c r="V355" s="39" t="str">
        <f>+IF(OR(C355="",E355=""),"",VLOOKUP(E355,'EVALUACIÓN DE RIESGO'!$C$4:$G$9,5,FALSE))</f>
        <v/>
      </c>
      <c r="W355" s="39" t="str">
        <f>+IF(OR(C355="",F355=""),"",INDEX('EVALUACIÓN DE RIESGO'!$G$5:$G$9,MATCH('ANÁLISIS DE RIESGO'!F355,Calidad,0),1))</f>
        <v/>
      </c>
      <c r="X355" s="39" t="str">
        <f>+IF(OR(C355="",G355=""),"",INDEX('EVALUACIÓN DE RIESGO'!$G$5:$G$9,MATCH('ANÁLISIS DE RIESGO'!G355,MedioAmbiente2,0),1))</f>
        <v/>
      </c>
      <c r="Y355" s="39" t="str">
        <f>+IF(OR(C355="",H355=""),"",INDEX('EVALUACIÓN DE RIESGO'!$G$5:$G$9,MATCH('ANÁLISIS DE RIESGO'!H355,Salud,0),1))</f>
        <v/>
      </c>
      <c r="Z355" s="39">
        <f t="shared" si="35"/>
        <v>0</v>
      </c>
      <c r="AA355" s="39">
        <f>+IF(OR(C355="",K355=""),0,VLOOKUP(K355,'EVALUACIÓN DE RIESGO'!$C$22:$D$26,2,FALSE))</f>
        <v>0</v>
      </c>
      <c r="AB355" s="39">
        <f t="shared" si="33"/>
        <v>0</v>
      </c>
      <c r="AC355" s="39" t="str">
        <f>IF(AB355=0,"",LOOKUP(AB355,'EVALUACIÓN DE RIESGO'!$C$30:$C$34,'EVALUACIÓN DE RIESGO'!$B$30:$B$34))</f>
        <v/>
      </c>
      <c r="AD355" s="39">
        <f>+IF(OR(C355="",O355=""),0,VLOOKUP(O355,'EVALUACIÓN DE RIESGO'!$C$22:$D$26,2,FALSE))</f>
        <v>0</v>
      </c>
      <c r="AE355" s="39">
        <f>+IF(OR(C355="",Q355=""),0,(VLOOKUP(Q355,'EVALUACIÓN DE RIESGO'!$B$5:$G$9,6,FALSE)))</f>
        <v>0</v>
      </c>
      <c r="AF355" s="39">
        <f t="shared" si="34"/>
        <v>0</v>
      </c>
      <c r="AG355" s="39" t="str">
        <f>IF(AF355=0,"",LOOKUP(AF355,'EVALUACIÓN DE RIESGO'!$C$30:$C$34,'EVALUACIÓN DE RIESGO'!$B$30:$B$34))</f>
        <v/>
      </c>
    </row>
    <row r="356" spans="1:33" x14ac:dyDescent="0.25">
      <c r="A356" s="40" t="str">
        <f t="shared" si="31"/>
        <v/>
      </c>
      <c r="C356" s="41"/>
      <c r="D356" s="41"/>
      <c r="E356" s="42"/>
      <c r="F356" s="42"/>
      <c r="G356" s="42"/>
      <c r="H356" s="42"/>
      <c r="I356" s="43" t="str">
        <f>+IF(C356="","",IF(Z356=0,"Faltan Datos",IF(Z356="VALORES NO VÁLIDOS","VALORES NO VÁLIDOS",INDEX('[3]EVALUACIÓN DE RIESGO'!$B$5:$B$9,MATCH('ANÁLISIS DE RIESGO'!Z356,'[3]EVALUACIÓN DE RIESGO'!$G$5:$G$9,0),1))))</f>
        <v/>
      </c>
      <c r="J356" s="42"/>
      <c r="K356" s="42"/>
      <c r="L356" s="45" t="str">
        <f t="shared" si="36"/>
        <v/>
      </c>
      <c r="M356" s="47"/>
      <c r="N356" s="47"/>
      <c r="O356" s="42"/>
      <c r="P356" s="42"/>
      <c r="Q356" s="42"/>
      <c r="R356" s="92" t="str">
        <f t="shared" si="32"/>
        <v/>
      </c>
      <c r="V356" s="39" t="str">
        <f>+IF(OR(C356="",E356=""),"",VLOOKUP(E356,'EVALUACIÓN DE RIESGO'!$C$4:$G$9,5,FALSE))</f>
        <v/>
      </c>
      <c r="W356" s="39" t="str">
        <f>+IF(OR(C356="",F356=""),"",INDEX('EVALUACIÓN DE RIESGO'!$G$5:$G$9,MATCH('ANÁLISIS DE RIESGO'!F356,Calidad,0),1))</f>
        <v/>
      </c>
      <c r="X356" s="39" t="str">
        <f>+IF(OR(C356="",G356=""),"",INDEX('EVALUACIÓN DE RIESGO'!$G$5:$G$9,MATCH('ANÁLISIS DE RIESGO'!G356,MedioAmbiente2,0),1))</f>
        <v/>
      </c>
      <c r="Y356" s="39" t="str">
        <f>+IF(OR(C356="",H356=""),"",INDEX('EVALUACIÓN DE RIESGO'!$G$5:$G$9,MATCH('ANÁLISIS DE RIESGO'!H356,Salud,0),1))</f>
        <v/>
      </c>
      <c r="Z356" s="39">
        <f t="shared" si="35"/>
        <v>0</v>
      </c>
      <c r="AA356" s="39">
        <f>+IF(OR(C356="",K356=""),0,VLOOKUP(K356,'EVALUACIÓN DE RIESGO'!$C$22:$D$26,2,FALSE))</f>
        <v>0</v>
      </c>
      <c r="AB356" s="39">
        <f t="shared" si="33"/>
        <v>0</v>
      </c>
      <c r="AC356" s="39" t="str">
        <f>IF(AB356=0,"",LOOKUP(AB356,'EVALUACIÓN DE RIESGO'!$C$30:$C$34,'EVALUACIÓN DE RIESGO'!$B$30:$B$34))</f>
        <v/>
      </c>
      <c r="AD356" s="39">
        <f>+IF(OR(C356="",O356=""),0,VLOOKUP(O356,'EVALUACIÓN DE RIESGO'!$C$22:$D$26,2,FALSE))</f>
        <v>0</v>
      </c>
      <c r="AE356" s="39">
        <f>+IF(OR(C356="",Q356=""),0,(VLOOKUP(Q356,'EVALUACIÓN DE RIESGO'!$B$5:$G$9,6,FALSE)))</f>
        <v>0</v>
      </c>
      <c r="AF356" s="39">
        <f t="shared" si="34"/>
        <v>0</v>
      </c>
      <c r="AG356" s="39" t="str">
        <f>IF(AF356=0,"",LOOKUP(AF356,'EVALUACIÓN DE RIESGO'!$C$30:$C$34,'EVALUACIÓN DE RIESGO'!$B$30:$B$34))</f>
        <v/>
      </c>
    </row>
    <row r="357" spans="1:33" x14ac:dyDescent="0.25">
      <c r="A357" s="40" t="str">
        <f t="shared" si="31"/>
        <v/>
      </c>
      <c r="C357" s="41"/>
      <c r="D357" s="41"/>
      <c r="E357" s="42"/>
      <c r="F357" s="42"/>
      <c r="G357" s="42"/>
      <c r="H357" s="42"/>
      <c r="I357" s="43" t="str">
        <f>+IF(C357="","",IF(Z357=0,"Faltan Datos",IF(Z357="VALORES NO VÁLIDOS","VALORES NO VÁLIDOS",INDEX('[3]EVALUACIÓN DE RIESGO'!$B$5:$B$9,MATCH('ANÁLISIS DE RIESGO'!Z357,'[3]EVALUACIÓN DE RIESGO'!$G$5:$G$9,0),1))))</f>
        <v/>
      </c>
      <c r="J357" s="42"/>
      <c r="K357" s="42"/>
      <c r="L357" s="45" t="str">
        <f t="shared" si="36"/>
        <v/>
      </c>
      <c r="M357" s="47"/>
      <c r="N357" s="47"/>
      <c r="O357" s="42"/>
      <c r="P357" s="42"/>
      <c r="Q357" s="42"/>
      <c r="R357" s="92" t="str">
        <f t="shared" si="32"/>
        <v/>
      </c>
      <c r="V357" s="39" t="str">
        <f>+IF(OR(C357="",E357=""),"",VLOOKUP(E357,'EVALUACIÓN DE RIESGO'!$C$4:$G$9,5,FALSE))</f>
        <v/>
      </c>
      <c r="W357" s="39" t="str">
        <f>+IF(OR(C357="",F357=""),"",INDEX('EVALUACIÓN DE RIESGO'!$G$5:$G$9,MATCH('ANÁLISIS DE RIESGO'!F357,Calidad,0),1))</f>
        <v/>
      </c>
      <c r="X357" s="39" t="str">
        <f>+IF(OR(C357="",G357=""),"",INDEX('EVALUACIÓN DE RIESGO'!$G$5:$G$9,MATCH('ANÁLISIS DE RIESGO'!G357,MedioAmbiente2,0),1))</f>
        <v/>
      </c>
      <c r="Y357" s="39" t="str">
        <f>+IF(OR(C357="",H357=""),"",INDEX('EVALUACIÓN DE RIESGO'!$G$5:$G$9,MATCH('ANÁLISIS DE RIESGO'!H357,Salud,0),1))</f>
        <v/>
      </c>
      <c r="Z357" s="39">
        <f t="shared" si="35"/>
        <v>0</v>
      </c>
      <c r="AA357" s="39">
        <f>+IF(OR(C357="",K357=""),0,VLOOKUP(K357,'EVALUACIÓN DE RIESGO'!$C$22:$D$26,2,FALSE))</f>
        <v>0</v>
      </c>
      <c r="AB357" s="39">
        <f t="shared" si="33"/>
        <v>0</v>
      </c>
      <c r="AC357" s="39" t="str">
        <f>IF(AB357=0,"",LOOKUP(AB357,'EVALUACIÓN DE RIESGO'!$C$30:$C$34,'EVALUACIÓN DE RIESGO'!$B$30:$B$34))</f>
        <v/>
      </c>
      <c r="AD357" s="39">
        <f>+IF(OR(C357="",O357=""),0,VLOOKUP(O357,'EVALUACIÓN DE RIESGO'!$C$22:$D$26,2,FALSE))</f>
        <v>0</v>
      </c>
      <c r="AE357" s="39">
        <f>+IF(OR(C357="",Q357=""),0,(VLOOKUP(Q357,'EVALUACIÓN DE RIESGO'!$B$5:$G$9,6,FALSE)))</f>
        <v>0</v>
      </c>
      <c r="AF357" s="39">
        <f t="shared" si="34"/>
        <v>0</v>
      </c>
      <c r="AG357" s="39" t="str">
        <f>IF(AF357=0,"",LOOKUP(AF357,'EVALUACIÓN DE RIESGO'!$C$30:$C$34,'EVALUACIÓN DE RIESGO'!$B$30:$B$34))</f>
        <v/>
      </c>
    </row>
    <row r="358" spans="1:33" x14ac:dyDescent="0.25">
      <c r="A358" s="40" t="str">
        <f t="shared" si="31"/>
        <v/>
      </c>
      <c r="C358" s="41"/>
      <c r="D358" s="41"/>
      <c r="E358" s="42"/>
      <c r="F358" s="42"/>
      <c r="G358" s="42"/>
      <c r="H358" s="42"/>
      <c r="I358" s="43" t="str">
        <f>+IF(C358="","",IF(Z358=0,"Faltan Datos",IF(Z358="VALORES NO VÁLIDOS","VALORES NO VÁLIDOS",INDEX('[3]EVALUACIÓN DE RIESGO'!$B$5:$B$9,MATCH('ANÁLISIS DE RIESGO'!Z358,'[3]EVALUACIÓN DE RIESGO'!$G$5:$G$9,0),1))))</f>
        <v/>
      </c>
      <c r="J358" s="42"/>
      <c r="K358" s="42"/>
      <c r="L358" s="45" t="str">
        <f t="shared" si="36"/>
        <v/>
      </c>
      <c r="M358" s="47"/>
      <c r="N358" s="47"/>
      <c r="O358" s="42"/>
      <c r="P358" s="42"/>
      <c r="Q358" s="42"/>
      <c r="R358" s="92" t="str">
        <f t="shared" si="32"/>
        <v/>
      </c>
      <c r="V358" s="39" t="str">
        <f>+IF(OR(C358="",E358=""),"",VLOOKUP(E358,'EVALUACIÓN DE RIESGO'!$C$4:$G$9,5,FALSE))</f>
        <v/>
      </c>
      <c r="W358" s="39" t="str">
        <f>+IF(OR(C358="",F358=""),"",INDEX('EVALUACIÓN DE RIESGO'!$G$5:$G$9,MATCH('ANÁLISIS DE RIESGO'!F358,Calidad,0),1))</f>
        <v/>
      </c>
      <c r="X358" s="39" t="str">
        <f>+IF(OR(C358="",G358=""),"",INDEX('EVALUACIÓN DE RIESGO'!$G$5:$G$9,MATCH('ANÁLISIS DE RIESGO'!G358,MedioAmbiente2,0),1))</f>
        <v/>
      </c>
      <c r="Y358" s="39" t="str">
        <f>+IF(OR(C358="",H358=""),"",INDEX('EVALUACIÓN DE RIESGO'!$G$5:$G$9,MATCH('ANÁLISIS DE RIESGO'!H358,Salud,0),1))</f>
        <v/>
      </c>
      <c r="Z358" s="39">
        <f t="shared" si="35"/>
        <v>0</v>
      </c>
      <c r="AA358" s="39">
        <f>+IF(OR(C358="",K358=""),0,VLOOKUP(K358,'EVALUACIÓN DE RIESGO'!$C$22:$D$26,2,FALSE))</f>
        <v>0</v>
      </c>
      <c r="AB358" s="39">
        <f t="shared" si="33"/>
        <v>0</v>
      </c>
      <c r="AC358" s="39" t="str">
        <f>IF(AB358=0,"",LOOKUP(AB358,'EVALUACIÓN DE RIESGO'!$C$30:$C$34,'EVALUACIÓN DE RIESGO'!$B$30:$B$34))</f>
        <v/>
      </c>
      <c r="AD358" s="39">
        <f>+IF(OR(C358="",O358=""),0,VLOOKUP(O358,'EVALUACIÓN DE RIESGO'!$C$22:$D$26,2,FALSE))</f>
        <v>0</v>
      </c>
      <c r="AE358" s="39">
        <f>+IF(OR(C358="",Q358=""),0,(VLOOKUP(Q358,'EVALUACIÓN DE RIESGO'!$B$5:$G$9,6,FALSE)))</f>
        <v>0</v>
      </c>
      <c r="AF358" s="39">
        <f t="shared" si="34"/>
        <v>0</v>
      </c>
      <c r="AG358" s="39" t="str">
        <f>IF(AF358=0,"",LOOKUP(AF358,'EVALUACIÓN DE RIESGO'!$C$30:$C$34,'EVALUACIÓN DE RIESGO'!$B$30:$B$34))</f>
        <v/>
      </c>
    </row>
    <row r="359" spans="1:33" x14ac:dyDescent="0.25">
      <c r="A359" s="40" t="str">
        <f t="shared" si="31"/>
        <v/>
      </c>
      <c r="C359" s="41"/>
      <c r="D359" s="41"/>
      <c r="E359" s="42"/>
      <c r="F359" s="42"/>
      <c r="G359" s="42"/>
      <c r="H359" s="42"/>
      <c r="I359" s="43" t="str">
        <f>+IF(C359="","",IF(Z359=0,"Faltan Datos",IF(Z359="VALORES NO VÁLIDOS","VALORES NO VÁLIDOS",INDEX('[3]EVALUACIÓN DE RIESGO'!$B$5:$B$9,MATCH('ANÁLISIS DE RIESGO'!Z359,'[3]EVALUACIÓN DE RIESGO'!$G$5:$G$9,0),1))))</f>
        <v/>
      </c>
      <c r="J359" s="42"/>
      <c r="K359" s="42"/>
      <c r="L359" s="45" t="str">
        <f t="shared" si="36"/>
        <v/>
      </c>
      <c r="M359" s="47"/>
      <c r="N359" s="47"/>
      <c r="O359" s="42"/>
      <c r="P359" s="42"/>
      <c r="Q359" s="42"/>
      <c r="R359" s="92" t="str">
        <f t="shared" si="32"/>
        <v/>
      </c>
      <c r="V359" s="39" t="str">
        <f>+IF(OR(C359="",E359=""),"",VLOOKUP(E359,'EVALUACIÓN DE RIESGO'!$C$4:$G$9,5,FALSE))</f>
        <v/>
      </c>
      <c r="W359" s="39" t="str">
        <f>+IF(OR(C359="",F359=""),"",INDEX('EVALUACIÓN DE RIESGO'!$G$5:$G$9,MATCH('ANÁLISIS DE RIESGO'!F359,Calidad,0),1))</f>
        <v/>
      </c>
      <c r="X359" s="39" t="str">
        <f>+IF(OR(C359="",G359=""),"",INDEX('EVALUACIÓN DE RIESGO'!$G$5:$G$9,MATCH('ANÁLISIS DE RIESGO'!G359,MedioAmbiente2,0),1))</f>
        <v/>
      </c>
      <c r="Y359" s="39" t="str">
        <f>+IF(OR(C359="",H359=""),"",INDEX('EVALUACIÓN DE RIESGO'!$G$5:$G$9,MATCH('ANÁLISIS DE RIESGO'!H359,Salud,0),1))</f>
        <v/>
      </c>
      <c r="Z359" s="39">
        <f t="shared" si="35"/>
        <v>0</v>
      </c>
      <c r="AA359" s="39">
        <f>+IF(OR(C359="",K359=""),0,VLOOKUP(K359,'EVALUACIÓN DE RIESGO'!$C$22:$D$26,2,FALSE))</f>
        <v>0</v>
      </c>
      <c r="AB359" s="39">
        <f t="shared" si="33"/>
        <v>0</v>
      </c>
      <c r="AC359" s="39" t="str">
        <f>IF(AB359=0,"",LOOKUP(AB359,'EVALUACIÓN DE RIESGO'!$C$30:$C$34,'EVALUACIÓN DE RIESGO'!$B$30:$B$34))</f>
        <v/>
      </c>
      <c r="AD359" s="39">
        <f>+IF(OR(C359="",O359=""),0,VLOOKUP(O359,'EVALUACIÓN DE RIESGO'!$C$22:$D$26,2,FALSE))</f>
        <v>0</v>
      </c>
      <c r="AE359" s="39">
        <f>+IF(OR(C359="",Q359=""),0,(VLOOKUP(Q359,'EVALUACIÓN DE RIESGO'!$B$5:$G$9,6,FALSE)))</f>
        <v>0</v>
      </c>
      <c r="AF359" s="39">
        <f t="shared" si="34"/>
        <v>0</v>
      </c>
      <c r="AG359" s="39" t="str">
        <f>IF(AF359=0,"",LOOKUP(AF359,'EVALUACIÓN DE RIESGO'!$C$30:$C$34,'EVALUACIÓN DE RIESGO'!$B$30:$B$34))</f>
        <v/>
      </c>
    </row>
    <row r="360" spans="1:33" x14ac:dyDescent="0.25">
      <c r="A360" s="40" t="str">
        <f t="shared" si="31"/>
        <v/>
      </c>
      <c r="C360" s="41"/>
      <c r="D360" s="41"/>
      <c r="E360" s="42"/>
      <c r="F360" s="42"/>
      <c r="G360" s="42"/>
      <c r="H360" s="42"/>
      <c r="I360" s="43" t="str">
        <f>+IF(C360="","",IF(Z360=0,"Faltan Datos",IF(Z360="VALORES NO VÁLIDOS","VALORES NO VÁLIDOS",INDEX('[3]EVALUACIÓN DE RIESGO'!$B$5:$B$9,MATCH('ANÁLISIS DE RIESGO'!Z360,'[3]EVALUACIÓN DE RIESGO'!$G$5:$G$9,0),1))))</f>
        <v/>
      </c>
      <c r="J360" s="42"/>
      <c r="K360" s="42"/>
      <c r="L360" s="45" t="str">
        <f t="shared" si="36"/>
        <v/>
      </c>
      <c r="M360" s="47"/>
      <c r="N360" s="47"/>
      <c r="O360" s="42"/>
      <c r="P360" s="42"/>
      <c r="Q360" s="42"/>
      <c r="R360" s="92" t="str">
        <f t="shared" si="32"/>
        <v/>
      </c>
      <c r="V360" s="39" t="str">
        <f>+IF(OR(C360="",E360=""),"",VLOOKUP(E360,'EVALUACIÓN DE RIESGO'!$C$4:$G$9,5,FALSE))</f>
        <v/>
      </c>
      <c r="W360" s="39" t="str">
        <f>+IF(OR(C360="",F360=""),"",INDEX('EVALUACIÓN DE RIESGO'!$G$5:$G$9,MATCH('ANÁLISIS DE RIESGO'!F360,Calidad,0),1))</f>
        <v/>
      </c>
      <c r="X360" s="39" t="str">
        <f>+IF(OR(C360="",G360=""),"",INDEX('EVALUACIÓN DE RIESGO'!$G$5:$G$9,MATCH('ANÁLISIS DE RIESGO'!G360,MedioAmbiente2,0),1))</f>
        <v/>
      </c>
      <c r="Y360" s="39" t="str">
        <f>+IF(OR(C360="",H360=""),"",INDEX('EVALUACIÓN DE RIESGO'!$G$5:$G$9,MATCH('ANÁLISIS DE RIESGO'!H360,Salud,0),1))</f>
        <v/>
      </c>
      <c r="Z360" s="39">
        <f t="shared" si="35"/>
        <v>0</v>
      </c>
      <c r="AA360" s="39">
        <f>+IF(OR(C360="",K360=""),0,VLOOKUP(K360,'EVALUACIÓN DE RIESGO'!$C$22:$D$26,2,FALSE))</f>
        <v>0</v>
      </c>
      <c r="AB360" s="39">
        <f t="shared" si="33"/>
        <v>0</v>
      </c>
      <c r="AC360" s="39" t="str">
        <f>IF(AB360=0,"",LOOKUP(AB360,'EVALUACIÓN DE RIESGO'!$C$30:$C$34,'EVALUACIÓN DE RIESGO'!$B$30:$B$34))</f>
        <v/>
      </c>
      <c r="AD360" s="39">
        <f>+IF(OR(C360="",O360=""),0,VLOOKUP(O360,'EVALUACIÓN DE RIESGO'!$C$22:$D$26,2,FALSE))</f>
        <v>0</v>
      </c>
      <c r="AE360" s="39">
        <f>+IF(OR(C360="",Q360=""),0,(VLOOKUP(Q360,'EVALUACIÓN DE RIESGO'!$B$5:$G$9,6,FALSE)))</f>
        <v>0</v>
      </c>
      <c r="AF360" s="39">
        <f t="shared" si="34"/>
        <v>0</v>
      </c>
      <c r="AG360" s="39" t="str">
        <f>IF(AF360=0,"",LOOKUP(AF360,'EVALUACIÓN DE RIESGO'!$C$30:$C$34,'EVALUACIÓN DE RIESGO'!$B$30:$B$34))</f>
        <v/>
      </c>
    </row>
    <row r="361" spans="1:33" x14ac:dyDescent="0.25">
      <c r="A361" s="40" t="str">
        <f t="shared" si="31"/>
        <v/>
      </c>
      <c r="C361" s="41"/>
      <c r="D361" s="41"/>
      <c r="E361" s="42"/>
      <c r="F361" s="42"/>
      <c r="G361" s="42"/>
      <c r="H361" s="42"/>
      <c r="I361" s="43" t="str">
        <f>+IF(C361="","",IF(Z361=0,"Faltan Datos",IF(Z361="VALORES NO VÁLIDOS","VALORES NO VÁLIDOS",INDEX('[3]EVALUACIÓN DE RIESGO'!$B$5:$B$9,MATCH('ANÁLISIS DE RIESGO'!Z361,'[3]EVALUACIÓN DE RIESGO'!$G$5:$G$9,0),1))))</f>
        <v/>
      </c>
      <c r="J361" s="42"/>
      <c r="K361" s="42"/>
      <c r="L361" s="45" t="str">
        <f t="shared" si="36"/>
        <v/>
      </c>
      <c r="M361" s="47"/>
      <c r="N361" s="47"/>
      <c r="O361" s="42"/>
      <c r="P361" s="42"/>
      <c r="Q361" s="42"/>
      <c r="R361" s="92" t="str">
        <f t="shared" si="32"/>
        <v/>
      </c>
      <c r="V361" s="39" t="str">
        <f>+IF(OR(C361="",E361=""),"",VLOOKUP(E361,'EVALUACIÓN DE RIESGO'!$C$4:$G$9,5,FALSE))</f>
        <v/>
      </c>
      <c r="W361" s="39" t="str">
        <f>+IF(OR(C361="",F361=""),"",INDEX('EVALUACIÓN DE RIESGO'!$G$5:$G$9,MATCH('ANÁLISIS DE RIESGO'!F361,Calidad,0),1))</f>
        <v/>
      </c>
      <c r="X361" s="39" t="str">
        <f>+IF(OR(C361="",G361=""),"",INDEX('EVALUACIÓN DE RIESGO'!$G$5:$G$9,MATCH('ANÁLISIS DE RIESGO'!G361,MedioAmbiente2,0),1))</f>
        <v/>
      </c>
      <c r="Y361" s="39" t="str">
        <f>+IF(OR(C361="",H361=""),"",INDEX('EVALUACIÓN DE RIESGO'!$G$5:$G$9,MATCH('ANÁLISIS DE RIESGO'!H361,Salud,0),1))</f>
        <v/>
      </c>
      <c r="Z361" s="39">
        <f t="shared" si="35"/>
        <v>0</v>
      </c>
      <c r="AA361" s="39">
        <f>+IF(OR(C361="",K361=""),0,VLOOKUP(K361,'EVALUACIÓN DE RIESGO'!$C$22:$D$26,2,FALSE))</f>
        <v>0</v>
      </c>
      <c r="AB361" s="39">
        <f t="shared" si="33"/>
        <v>0</v>
      </c>
      <c r="AC361" s="39" t="str">
        <f>IF(AB361=0,"",LOOKUP(AB361,'EVALUACIÓN DE RIESGO'!$C$30:$C$34,'EVALUACIÓN DE RIESGO'!$B$30:$B$34))</f>
        <v/>
      </c>
      <c r="AD361" s="39">
        <f>+IF(OR(C361="",O361=""),0,VLOOKUP(O361,'EVALUACIÓN DE RIESGO'!$C$22:$D$26,2,FALSE))</f>
        <v>0</v>
      </c>
      <c r="AE361" s="39">
        <f>+IF(OR(C361="",Q361=""),0,(VLOOKUP(Q361,'EVALUACIÓN DE RIESGO'!$B$5:$G$9,6,FALSE)))</f>
        <v>0</v>
      </c>
      <c r="AF361" s="39">
        <f t="shared" si="34"/>
        <v>0</v>
      </c>
      <c r="AG361" s="39" t="str">
        <f>IF(AF361=0,"",LOOKUP(AF361,'EVALUACIÓN DE RIESGO'!$C$30:$C$34,'EVALUACIÓN DE RIESGO'!$B$30:$B$34))</f>
        <v/>
      </c>
    </row>
    <row r="362" spans="1:33" x14ac:dyDescent="0.25">
      <c r="A362" s="40" t="str">
        <f t="shared" si="31"/>
        <v/>
      </c>
      <c r="C362" s="41"/>
      <c r="D362" s="41"/>
      <c r="E362" s="42"/>
      <c r="F362" s="42"/>
      <c r="G362" s="42"/>
      <c r="H362" s="42"/>
      <c r="I362" s="43" t="str">
        <f>+IF(C362="","",IF(Z362=0,"Faltan Datos",IF(Z362="VALORES NO VÁLIDOS","VALORES NO VÁLIDOS",INDEX('[3]EVALUACIÓN DE RIESGO'!$B$5:$B$9,MATCH('ANÁLISIS DE RIESGO'!Z362,'[3]EVALUACIÓN DE RIESGO'!$G$5:$G$9,0),1))))</f>
        <v/>
      </c>
      <c r="J362" s="42"/>
      <c r="K362" s="42"/>
      <c r="L362" s="45" t="str">
        <f t="shared" si="36"/>
        <v/>
      </c>
      <c r="M362" s="47"/>
      <c r="N362" s="47"/>
      <c r="O362" s="42"/>
      <c r="P362" s="42"/>
      <c r="Q362" s="42"/>
      <c r="R362" s="92" t="str">
        <f t="shared" si="32"/>
        <v/>
      </c>
      <c r="V362" s="39" t="str">
        <f>+IF(OR(C362="",E362=""),"",VLOOKUP(E362,'EVALUACIÓN DE RIESGO'!$C$4:$G$9,5,FALSE))</f>
        <v/>
      </c>
      <c r="W362" s="39" t="str">
        <f>+IF(OR(C362="",F362=""),"",INDEX('EVALUACIÓN DE RIESGO'!$G$5:$G$9,MATCH('ANÁLISIS DE RIESGO'!F362,Calidad,0),1))</f>
        <v/>
      </c>
      <c r="X362" s="39" t="str">
        <f>+IF(OR(C362="",G362=""),"",INDEX('EVALUACIÓN DE RIESGO'!$G$5:$G$9,MATCH('ANÁLISIS DE RIESGO'!G362,MedioAmbiente2,0),1))</f>
        <v/>
      </c>
      <c r="Y362" s="39" t="str">
        <f>+IF(OR(C362="",H362=""),"",INDEX('EVALUACIÓN DE RIESGO'!$G$5:$G$9,MATCH('ANÁLISIS DE RIESGO'!H362,Salud,0),1))</f>
        <v/>
      </c>
      <c r="Z362" s="39">
        <f t="shared" si="35"/>
        <v>0</v>
      </c>
      <c r="AA362" s="39">
        <f>+IF(OR(C362="",K362=""),0,VLOOKUP(K362,'EVALUACIÓN DE RIESGO'!$C$22:$D$26,2,FALSE))</f>
        <v>0</v>
      </c>
      <c r="AB362" s="39">
        <f t="shared" si="33"/>
        <v>0</v>
      </c>
      <c r="AC362" s="39" t="str">
        <f>IF(AB362=0,"",LOOKUP(AB362,'EVALUACIÓN DE RIESGO'!$C$30:$C$34,'EVALUACIÓN DE RIESGO'!$B$30:$B$34))</f>
        <v/>
      </c>
      <c r="AD362" s="39">
        <f>+IF(OR(C362="",O362=""),0,VLOOKUP(O362,'EVALUACIÓN DE RIESGO'!$C$22:$D$26,2,FALSE))</f>
        <v>0</v>
      </c>
      <c r="AE362" s="39">
        <f>+IF(OR(C362="",Q362=""),0,(VLOOKUP(Q362,'EVALUACIÓN DE RIESGO'!$B$5:$G$9,6,FALSE)))</f>
        <v>0</v>
      </c>
      <c r="AF362" s="39">
        <f t="shared" si="34"/>
        <v>0</v>
      </c>
      <c r="AG362" s="39" t="str">
        <f>IF(AF362=0,"",LOOKUP(AF362,'EVALUACIÓN DE RIESGO'!$C$30:$C$34,'EVALUACIÓN DE RIESGO'!$B$30:$B$34))</f>
        <v/>
      </c>
    </row>
    <row r="363" spans="1:33" x14ac:dyDescent="0.25">
      <c r="A363" s="40" t="str">
        <f t="shared" si="31"/>
        <v/>
      </c>
      <c r="C363" s="41"/>
      <c r="D363" s="41"/>
      <c r="E363" s="42"/>
      <c r="F363" s="42"/>
      <c r="G363" s="42"/>
      <c r="H363" s="42"/>
      <c r="I363" s="43" t="str">
        <f>+IF(C363="","",IF(Z363=0,"Faltan Datos",IF(Z363="VALORES NO VÁLIDOS","VALORES NO VÁLIDOS",INDEX('[3]EVALUACIÓN DE RIESGO'!$B$5:$B$9,MATCH('ANÁLISIS DE RIESGO'!Z363,'[3]EVALUACIÓN DE RIESGO'!$G$5:$G$9,0),1))))</f>
        <v/>
      </c>
      <c r="J363" s="42"/>
      <c r="K363" s="42"/>
      <c r="L363" s="45" t="str">
        <f t="shared" si="36"/>
        <v/>
      </c>
      <c r="M363" s="47"/>
      <c r="N363" s="47"/>
      <c r="O363" s="42"/>
      <c r="P363" s="42"/>
      <c r="Q363" s="42"/>
      <c r="R363" s="92" t="str">
        <f t="shared" si="32"/>
        <v/>
      </c>
      <c r="V363" s="39" t="str">
        <f>+IF(OR(C363="",E363=""),"",VLOOKUP(E363,'EVALUACIÓN DE RIESGO'!$C$4:$G$9,5,FALSE))</f>
        <v/>
      </c>
      <c r="W363" s="39" t="str">
        <f>+IF(OR(C363="",F363=""),"",INDEX('EVALUACIÓN DE RIESGO'!$G$5:$G$9,MATCH('ANÁLISIS DE RIESGO'!F363,Calidad,0),1))</f>
        <v/>
      </c>
      <c r="X363" s="39" t="str">
        <f>+IF(OR(C363="",G363=""),"",INDEX('EVALUACIÓN DE RIESGO'!$G$5:$G$9,MATCH('ANÁLISIS DE RIESGO'!G363,MedioAmbiente2,0),1))</f>
        <v/>
      </c>
      <c r="Y363" s="39" t="str">
        <f>+IF(OR(C363="",H363=""),"",INDEX('EVALUACIÓN DE RIESGO'!$G$5:$G$9,MATCH('ANÁLISIS DE RIESGO'!H363,Salud,0),1))</f>
        <v/>
      </c>
      <c r="Z363" s="39">
        <f t="shared" si="35"/>
        <v>0</v>
      </c>
      <c r="AA363" s="39">
        <f>+IF(OR(C363="",K363=""),0,VLOOKUP(K363,'EVALUACIÓN DE RIESGO'!$C$22:$D$26,2,FALSE))</f>
        <v>0</v>
      </c>
      <c r="AB363" s="39">
        <f t="shared" si="33"/>
        <v>0</v>
      </c>
      <c r="AC363" s="39" t="str">
        <f>IF(AB363=0,"",LOOKUP(AB363,'EVALUACIÓN DE RIESGO'!$C$30:$C$34,'EVALUACIÓN DE RIESGO'!$B$30:$B$34))</f>
        <v/>
      </c>
      <c r="AD363" s="39">
        <f>+IF(OR(C363="",O363=""),0,VLOOKUP(O363,'EVALUACIÓN DE RIESGO'!$C$22:$D$26,2,FALSE))</f>
        <v>0</v>
      </c>
      <c r="AE363" s="39">
        <f>+IF(OR(C363="",Q363=""),0,(VLOOKUP(Q363,'EVALUACIÓN DE RIESGO'!$B$5:$G$9,6,FALSE)))</f>
        <v>0</v>
      </c>
      <c r="AF363" s="39">
        <f t="shared" si="34"/>
        <v>0</v>
      </c>
      <c r="AG363" s="39" t="str">
        <f>IF(AF363=0,"",LOOKUP(AF363,'EVALUACIÓN DE RIESGO'!$C$30:$C$34,'EVALUACIÓN DE RIESGO'!$B$30:$B$34))</f>
        <v/>
      </c>
    </row>
    <row r="364" spans="1:33" x14ac:dyDescent="0.25">
      <c r="A364" s="40" t="str">
        <f t="shared" si="31"/>
        <v/>
      </c>
      <c r="C364" s="41"/>
      <c r="D364" s="41"/>
      <c r="E364" s="42"/>
      <c r="F364" s="42"/>
      <c r="G364" s="42"/>
      <c r="H364" s="42"/>
      <c r="I364" s="43" t="str">
        <f>+IF(C364="","",IF(Z364=0,"Faltan Datos",IF(Z364="VALORES NO VÁLIDOS","VALORES NO VÁLIDOS",INDEX('[3]EVALUACIÓN DE RIESGO'!$B$5:$B$9,MATCH('ANÁLISIS DE RIESGO'!Z364,'[3]EVALUACIÓN DE RIESGO'!$G$5:$G$9,0),1))))</f>
        <v/>
      </c>
      <c r="J364" s="42"/>
      <c r="K364" s="42"/>
      <c r="L364" s="45" t="str">
        <f t="shared" si="36"/>
        <v/>
      </c>
      <c r="M364" s="47"/>
      <c r="N364" s="47"/>
      <c r="O364" s="42"/>
      <c r="P364" s="42"/>
      <c r="Q364" s="42"/>
      <c r="R364" s="92" t="str">
        <f t="shared" si="32"/>
        <v/>
      </c>
      <c r="V364" s="39" t="str">
        <f>+IF(OR(C364="",E364=""),"",VLOOKUP(E364,'EVALUACIÓN DE RIESGO'!$C$4:$G$9,5,FALSE))</f>
        <v/>
      </c>
      <c r="W364" s="39" t="str">
        <f>+IF(OR(C364="",F364=""),"",INDEX('EVALUACIÓN DE RIESGO'!$G$5:$G$9,MATCH('ANÁLISIS DE RIESGO'!F364,Calidad,0),1))</f>
        <v/>
      </c>
      <c r="X364" s="39" t="str">
        <f>+IF(OR(C364="",G364=""),"",INDEX('EVALUACIÓN DE RIESGO'!$G$5:$G$9,MATCH('ANÁLISIS DE RIESGO'!G364,MedioAmbiente2,0),1))</f>
        <v/>
      </c>
      <c r="Y364" s="39" t="str">
        <f>+IF(OR(C364="",H364=""),"",INDEX('EVALUACIÓN DE RIESGO'!$G$5:$G$9,MATCH('ANÁLISIS DE RIESGO'!H364,Salud,0),1))</f>
        <v/>
      </c>
      <c r="Z364" s="39">
        <f t="shared" si="35"/>
        <v>0</v>
      </c>
      <c r="AA364" s="39">
        <f>+IF(OR(C364="",K364=""),0,VLOOKUP(K364,'EVALUACIÓN DE RIESGO'!$C$22:$D$26,2,FALSE))</f>
        <v>0</v>
      </c>
      <c r="AB364" s="39">
        <f t="shared" si="33"/>
        <v>0</v>
      </c>
      <c r="AC364" s="39" t="str">
        <f>IF(AB364=0,"",LOOKUP(AB364,'EVALUACIÓN DE RIESGO'!$C$30:$C$34,'EVALUACIÓN DE RIESGO'!$B$30:$B$34))</f>
        <v/>
      </c>
      <c r="AD364" s="39">
        <f>+IF(OR(C364="",O364=""),0,VLOOKUP(O364,'EVALUACIÓN DE RIESGO'!$C$22:$D$26,2,FALSE))</f>
        <v>0</v>
      </c>
      <c r="AE364" s="39">
        <f>+IF(OR(C364="",Q364=""),0,(VLOOKUP(Q364,'EVALUACIÓN DE RIESGO'!$B$5:$G$9,6,FALSE)))</f>
        <v>0</v>
      </c>
      <c r="AF364" s="39">
        <f t="shared" si="34"/>
        <v>0</v>
      </c>
      <c r="AG364" s="39" t="str">
        <f>IF(AF364=0,"",LOOKUP(AF364,'EVALUACIÓN DE RIESGO'!$C$30:$C$34,'EVALUACIÓN DE RIESGO'!$B$30:$B$34))</f>
        <v/>
      </c>
    </row>
    <row r="365" spans="1:33" x14ac:dyDescent="0.25">
      <c r="A365" s="40" t="str">
        <f t="shared" ref="A365:A396" si="37">+IF(C365="","",A364+1)</f>
        <v/>
      </c>
      <c r="C365" s="41"/>
      <c r="D365" s="41"/>
      <c r="E365" s="42"/>
      <c r="F365" s="42"/>
      <c r="G365" s="42"/>
      <c r="H365" s="42"/>
      <c r="I365" s="43" t="str">
        <f>+IF(C365="","",IF(Z365=0,"Faltan Datos",IF(Z365="VALORES NO VÁLIDOS","VALORES NO VÁLIDOS",INDEX('[3]EVALUACIÓN DE RIESGO'!$B$5:$B$9,MATCH('ANÁLISIS DE RIESGO'!Z365,'[3]EVALUACIÓN DE RIESGO'!$G$5:$G$9,0),1))))</f>
        <v/>
      </c>
      <c r="J365" s="42"/>
      <c r="K365" s="42"/>
      <c r="L365" s="45" t="str">
        <f t="shared" si="36"/>
        <v/>
      </c>
      <c r="M365" s="47"/>
      <c r="N365" s="47"/>
      <c r="O365" s="42"/>
      <c r="P365" s="42"/>
      <c r="Q365" s="42"/>
      <c r="R365" s="92" t="str">
        <f t="shared" si="32"/>
        <v/>
      </c>
      <c r="V365" s="39" t="str">
        <f>+IF(OR(C365="",E365=""),"",VLOOKUP(E365,'EVALUACIÓN DE RIESGO'!$C$4:$G$9,5,FALSE))</f>
        <v/>
      </c>
      <c r="W365" s="39" t="str">
        <f>+IF(OR(C365="",F365=""),"",INDEX('EVALUACIÓN DE RIESGO'!$G$5:$G$9,MATCH('ANÁLISIS DE RIESGO'!F365,Calidad,0),1))</f>
        <v/>
      </c>
      <c r="X365" s="39" t="str">
        <f>+IF(OR(C365="",G365=""),"",INDEX('EVALUACIÓN DE RIESGO'!$G$5:$G$9,MATCH('ANÁLISIS DE RIESGO'!G365,MedioAmbiente2,0),1))</f>
        <v/>
      </c>
      <c r="Y365" s="39" t="str">
        <f>+IF(OR(C365="",H365=""),"",INDEX('EVALUACIÓN DE RIESGO'!$G$5:$G$9,MATCH('ANÁLISIS DE RIESGO'!H365,Salud,0),1))</f>
        <v/>
      </c>
      <c r="Z365" s="39">
        <f t="shared" si="35"/>
        <v>0</v>
      </c>
      <c r="AA365" s="39">
        <f>+IF(OR(C365="",K365=""),0,VLOOKUP(K365,'EVALUACIÓN DE RIESGO'!$C$22:$D$26,2,FALSE))</f>
        <v>0</v>
      </c>
      <c r="AB365" s="39">
        <f t="shared" si="33"/>
        <v>0</v>
      </c>
      <c r="AC365" s="39" t="str">
        <f>IF(AB365=0,"",LOOKUP(AB365,'EVALUACIÓN DE RIESGO'!$C$30:$C$34,'EVALUACIÓN DE RIESGO'!$B$30:$B$34))</f>
        <v/>
      </c>
      <c r="AD365" s="39">
        <f>+IF(OR(C365="",O365=""),0,VLOOKUP(O365,'EVALUACIÓN DE RIESGO'!$C$22:$D$26,2,FALSE))</f>
        <v>0</v>
      </c>
      <c r="AE365" s="39">
        <f>+IF(OR(C365="",Q365=""),0,(VLOOKUP(Q365,'EVALUACIÓN DE RIESGO'!$B$5:$G$9,6,FALSE)))</f>
        <v>0</v>
      </c>
      <c r="AF365" s="39">
        <f t="shared" si="34"/>
        <v>0</v>
      </c>
      <c r="AG365" s="39" t="str">
        <f>IF(AF365=0,"",LOOKUP(AF365,'EVALUACIÓN DE RIESGO'!$C$30:$C$34,'EVALUACIÓN DE RIESGO'!$B$30:$B$34))</f>
        <v/>
      </c>
    </row>
    <row r="366" spans="1:33" x14ac:dyDescent="0.25">
      <c r="A366" s="40" t="str">
        <f t="shared" si="37"/>
        <v/>
      </c>
      <c r="C366" s="41"/>
      <c r="D366" s="41"/>
      <c r="E366" s="42"/>
      <c r="F366" s="42"/>
      <c r="G366" s="42"/>
      <c r="H366" s="42"/>
      <c r="I366" s="43" t="str">
        <f>+IF(C366="","",IF(Z366=0,"Faltan Datos",IF(Z366="VALORES NO VÁLIDOS","VALORES NO VÁLIDOS",INDEX('[3]EVALUACIÓN DE RIESGO'!$B$5:$B$9,MATCH('ANÁLISIS DE RIESGO'!Z366,'[3]EVALUACIÓN DE RIESGO'!$G$5:$G$9,0),1))))</f>
        <v/>
      </c>
      <c r="J366" s="42"/>
      <c r="K366" s="42"/>
      <c r="L366" s="45" t="str">
        <f t="shared" si="36"/>
        <v/>
      </c>
      <c r="M366" s="47"/>
      <c r="N366" s="47"/>
      <c r="O366" s="42"/>
      <c r="P366" s="42"/>
      <c r="Q366" s="42"/>
      <c r="R366" s="92" t="str">
        <f t="shared" si="32"/>
        <v/>
      </c>
      <c r="V366" s="39" t="str">
        <f>+IF(OR(C366="",E366=""),"",VLOOKUP(E366,'EVALUACIÓN DE RIESGO'!$C$4:$G$9,5,FALSE))</f>
        <v/>
      </c>
      <c r="W366" s="39" t="str">
        <f>+IF(OR(C366="",F366=""),"",INDEX('EVALUACIÓN DE RIESGO'!$G$5:$G$9,MATCH('ANÁLISIS DE RIESGO'!F366,Calidad,0),1))</f>
        <v/>
      </c>
      <c r="X366" s="39" t="str">
        <f>+IF(OR(C366="",G366=""),"",INDEX('EVALUACIÓN DE RIESGO'!$G$5:$G$9,MATCH('ANÁLISIS DE RIESGO'!G366,MedioAmbiente2,0),1))</f>
        <v/>
      </c>
      <c r="Y366" s="39" t="str">
        <f>+IF(OR(C366="",H366=""),"",INDEX('EVALUACIÓN DE RIESGO'!$G$5:$G$9,MATCH('ANÁLISIS DE RIESGO'!H366,Salud,0),1))</f>
        <v/>
      </c>
      <c r="Z366" s="39">
        <f t="shared" si="35"/>
        <v>0</v>
      </c>
      <c r="AA366" s="39">
        <f>+IF(OR(C366="",K366=""),0,VLOOKUP(K366,'EVALUACIÓN DE RIESGO'!$C$22:$D$26,2,FALSE))</f>
        <v>0</v>
      </c>
      <c r="AB366" s="39">
        <f t="shared" si="33"/>
        <v>0</v>
      </c>
      <c r="AC366" s="39" t="str">
        <f>IF(AB366=0,"",LOOKUP(AB366,'EVALUACIÓN DE RIESGO'!$C$30:$C$34,'EVALUACIÓN DE RIESGO'!$B$30:$B$34))</f>
        <v/>
      </c>
      <c r="AD366" s="39">
        <f>+IF(OR(C366="",O366=""),0,VLOOKUP(O366,'EVALUACIÓN DE RIESGO'!$C$22:$D$26,2,FALSE))</f>
        <v>0</v>
      </c>
      <c r="AE366" s="39">
        <f>+IF(OR(C366="",Q366=""),0,(VLOOKUP(Q366,'EVALUACIÓN DE RIESGO'!$B$5:$G$9,6,FALSE)))</f>
        <v>0</v>
      </c>
      <c r="AF366" s="39">
        <f t="shared" si="34"/>
        <v>0</v>
      </c>
      <c r="AG366" s="39" t="str">
        <f>IF(AF366=0,"",LOOKUP(AF366,'EVALUACIÓN DE RIESGO'!$C$30:$C$34,'EVALUACIÓN DE RIESGO'!$B$30:$B$34))</f>
        <v/>
      </c>
    </row>
    <row r="367" spans="1:33" x14ac:dyDescent="0.25">
      <c r="A367" s="40" t="str">
        <f t="shared" si="37"/>
        <v/>
      </c>
      <c r="C367" s="41"/>
      <c r="D367" s="41"/>
      <c r="E367" s="42"/>
      <c r="F367" s="42"/>
      <c r="G367" s="42"/>
      <c r="H367" s="42"/>
      <c r="I367" s="43" t="str">
        <f>+IF(C367="","",IF(Z367=0,"Faltan Datos",IF(Z367="VALORES NO VÁLIDOS","VALORES NO VÁLIDOS",INDEX('[3]EVALUACIÓN DE RIESGO'!$B$5:$B$9,MATCH('ANÁLISIS DE RIESGO'!Z367,'[3]EVALUACIÓN DE RIESGO'!$G$5:$G$9,0),1))))</f>
        <v/>
      </c>
      <c r="J367" s="42"/>
      <c r="K367" s="42"/>
      <c r="L367" s="45" t="str">
        <f t="shared" si="36"/>
        <v/>
      </c>
      <c r="M367" s="47"/>
      <c r="N367" s="47"/>
      <c r="O367" s="42"/>
      <c r="P367" s="42"/>
      <c r="Q367" s="42"/>
      <c r="R367" s="92" t="str">
        <f t="shared" si="32"/>
        <v/>
      </c>
      <c r="V367" s="39" t="str">
        <f>+IF(OR(C367="",E367=""),"",VLOOKUP(E367,'EVALUACIÓN DE RIESGO'!$C$4:$G$9,5,FALSE))</f>
        <v/>
      </c>
      <c r="W367" s="39" t="str">
        <f>+IF(OR(C367="",F367=""),"",INDEX('EVALUACIÓN DE RIESGO'!$G$5:$G$9,MATCH('ANÁLISIS DE RIESGO'!F367,Calidad,0),1))</f>
        <v/>
      </c>
      <c r="X367" s="39" t="str">
        <f>+IF(OR(C367="",G367=""),"",INDEX('EVALUACIÓN DE RIESGO'!$G$5:$G$9,MATCH('ANÁLISIS DE RIESGO'!G367,MedioAmbiente2,0),1))</f>
        <v/>
      </c>
      <c r="Y367" s="39" t="str">
        <f>+IF(OR(C367="",H367=""),"",INDEX('EVALUACIÓN DE RIESGO'!$G$5:$G$9,MATCH('ANÁLISIS DE RIESGO'!H367,Salud,0),1))</f>
        <v/>
      </c>
      <c r="Z367" s="39">
        <f t="shared" si="35"/>
        <v>0</v>
      </c>
      <c r="AA367" s="39">
        <f>+IF(OR(C367="",K367=""),0,VLOOKUP(K367,'EVALUACIÓN DE RIESGO'!$C$22:$D$26,2,FALSE))</f>
        <v>0</v>
      </c>
      <c r="AB367" s="39">
        <f t="shared" si="33"/>
        <v>0</v>
      </c>
      <c r="AC367" s="39" t="str">
        <f>IF(AB367=0,"",LOOKUP(AB367,'EVALUACIÓN DE RIESGO'!$C$30:$C$34,'EVALUACIÓN DE RIESGO'!$B$30:$B$34))</f>
        <v/>
      </c>
      <c r="AD367" s="39">
        <f>+IF(OR(C367="",O367=""),0,VLOOKUP(O367,'EVALUACIÓN DE RIESGO'!$C$22:$D$26,2,FALSE))</f>
        <v>0</v>
      </c>
      <c r="AE367" s="39">
        <f>+IF(OR(C367="",Q367=""),0,(VLOOKUP(Q367,'EVALUACIÓN DE RIESGO'!$B$5:$G$9,6,FALSE)))</f>
        <v>0</v>
      </c>
      <c r="AF367" s="39">
        <f t="shared" si="34"/>
        <v>0</v>
      </c>
      <c r="AG367" s="39" t="str">
        <f>IF(AF367=0,"",LOOKUP(AF367,'EVALUACIÓN DE RIESGO'!$C$30:$C$34,'EVALUACIÓN DE RIESGO'!$B$30:$B$34))</f>
        <v/>
      </c>
    </row>
    <row r="368" spans="1:33" x14ac:dyDescent="0.25">
      <c r="A368" s="40" t="str">
        <f t="shared" si="37"/>
        <v/>
      </c>
      <c r="C368" s="41"/>
      <c r="D368" s="41"/>
      <c r="E368" s="42"/>
      <c r="F368" s="42"/>
      <c r="G368" s="42"/>
      <c r="H368" s="42"/>
      <c r="I368" s="43" t="str">
        <f>+IF(C368="","",IF(Z368=0,"Faltan Datos",IF(Z368="VALORES NO VÁLIDOS","VALORES NO VÁLIDOS",INDEX('[3]EVALUACIÓN DE RIESGO'!$B$5:$B$9,MATCH('ANÁLISIS DE RIESGO'!Z368,'[3]EVALUACIÓN DE RIESGO'!$G$5:$G$9,0),1))))</f>
        <v/>
      </c>
      <c r="J368" s="42"/>
      <c r="K368" s="42"/>
      <c r="L368" s="45" t="str">
        <f t="shared" si="36"/>
        <v/>
      </c>
      <c r="M368" s="47"/>
      <c r="N368" s="47"/>
      <c r="O368" s="42"/>
      <c r="P368" s="42"/>
      <c r="Q368" s="42"/>
      <c r="R368" s="92" t="str">
        <f t="shared" si="32"/>
        <v/>
      </c>
      <c r="V368" s="39" t="str">
        <f>+IF(OR(C368="",E368=""),"",VLOOKUP(E368,'EVALUACIÓN DE RIESGO'!$C$4:$G$9,5,FALSE))</f>
        <v/>
      </c>
      <c r="W368" s="39" t="str">
        <f>+IF(OR(C368="",F368=""),"",INDEX('EVALUACIÓN DE RIESGO'!$G$5:$G$9,MATCH('ANÁLISIS DE RIESGO'!F368,Calidad,0),1))</f>
        <v/>
      </c>
      <c r="X368" s="39" t="str">
        <f>+IF(OR(C368="",G368=""),"",INDEX('EVALUACIÓN DE RIESGO'!$G$5:$G$9,MATCH('ANÁLISIS DE RIESGO'!G368,MedioAmbiente2,0),1))</f>
        <v/>
      </c>
      <c r="Y368" s="39" t="str">
        <f>+IF(OR(C368="",H368=""),"",INDEX('EVALUACIÓN DE RIESGO'!$G$5:$G$9,MATCH('ANÁLISIS DE RIESGO'!H368,Salud,0),1))</f>
        <v/>
      </c>
      <c r="Z368" s="39">
        <f t="shared" si="35"/>
        <v>0</v>
      </c>
      <c r="AA368" s="39">
        <f>+IF(OR(C368="",K368=""),0,VLOOKUP(K368,'EVALUACIÓN DE RIESGO'!$C$22:$D$26,2,FALSE))</f>
        <v>0</v>
      </c>
      <c r="AB368" s="39">
        <f t="shared" si="33"/>
        <v>0</v>
      </c>
      <c r="AC368" s="39" t="str">
        <f>IF(AB368=0,"",LOOKUP(AB368,'EVALUACIÓN DE RIESGO'!$C$30:$C$34,'EVALUACIÓN DE RIESGO'!$B$30:$B$34))</f>
        <v/>
      </c>
      <c r="AD368" s="39">
        <f>+IF(OR(C368="",O368=""),0,VLOOKUP(O368,'EVALUACIÓN DE RIESGO'!$C$22:$D$26,2,FALSE))</f>
        <v>0</v>
      </c>
      <c r="AE368" s="39">
        <f>+IF(OR(C368="",Q368=""),0,(VLOOKUP(Q368,'EVALUACIÓN DE RIESGO'!$B$5:$G$9,6,FALSE)))</f>
        <v>0</v>
      </c>
      <c r="AF368" s="39">
        <f t="shared" si="34"/>
        <v>0</v>
      </c>
      <c r="AG368" s="39" t="str">
        <f>IF(AF368=0,"",LOOKUP(AF368,'EVALUACIÓN DE RIESGO'!$C$30:$C$34,'EVALUACIÓN DE RIESGO'!$B$30:$B$34))</f>
        <v/>
      </c>
    </row>
    <row r="369" spans="1:33" x14ac:dyDescent="0.25">
      <c r="A369" s="40" t="str">
        <f t="shared" si="37"/>
        <v/>
      </c>
      <c r="C369" s="41"/>
      <c r="D369" s="41"/>
      <c r="E369" s="42"/>
      <c r="F369" s="42"/>
      <c r="G369" s="42"/>
      <c r="H369" s="42"/>
      <c r="I369" s="43" t="str">
        <f>+IF(C369="","",IF(Z369=0,"Faltan Datos",IF(Z369="VALORES NO VÁLIDOS","VALORES NO VÁLIDOS",INDEX('[3]EVALUACIÓN DE RIESGO'!$B$5:$B$9,MATCH('ANÁLISIS DE RIESGO'!Z369,'[3]EVALUACIÓN DE RIESGO'!$G$5:$G$9,0),1))))</f>
        <v/>
      </c>
      <c r="J369" s="42"/>
      <c r="K369" s="42"/>
      <c r="L369" s="45" t="str">
        <f t="shared" si="36"/>
        <v/>
      </c>
      <c r="M369" s="47"/>
      <c r="N369" s="47"/>
      <c r="O369" s="42"/>
      <c r="P369" s="42"/>
      <c r="Q369" s="42"/>
      <c r="R369" s="92" t="str">
        <f t="shared" si="32"/>
        <v/>
      </c>
      <c r="V369" s="39" t="str">
        <f>+IF(OR(C369="",E369=""),"",VLOOKUP(E369,'EVALUACIÓN DE RIESGO'!$C$4:$G$9,5,FALSE))</f>
        <v/>
      </c>
      <c r="W369" s="39" t="str">
        <f>+IF(OR(C369="",F369=""),"",INDEX('EVALUACIÓN DE RIESGO'!$G$5:$G$9,MATCH('ANÁLISIS DE RIESGO'!F369,Calidad,0),1))</f>
        <v/>
      </c>
      <c r="X369" s="39" t="str">
        <f>+IF(OR(C369="",G369=""),"",INDEX('EVALUACIÓN DE RIESGO'!$G$5:$G$9,MATCH('ANÁLISIS DE RIESGO'!G369,MedioAmbiente2,0),1))</f>
        <v/>
      </c>
      <c r="Y369" s="39" t="str">
        <f>+IF(OR(C369="",H369=""),"",INDEX('EVALUACIÓN DE RIESGO'!$G$5:$G$9,MATCH('ANÁLISIS DE RIESGO'!H369,Salud,0),1))</f>
        <v/>
      </c>
      <c r="Z369" s="39">
        <f t="shared" si="35"/>
        <v>0</v>
      </c>
      <c r="AA369" s="39">
        <f>+IF(OR(C369="",K369=""),0,VLOOKUP(K369,'EVALUACIÓN DE RIESGO'!$C$22:$D$26,2,FALSE))</f>
        <v>0</v>
      </c>
      <c r="AB369" s="39">
        <f t="shared" si="33"/>
        <v>0</v>
      </c>
      <c r="AC369" s="39" t="str">
        <f>IF(AB369=0,"",LOOKUP(AB369,'EVALUACIÓN DE RIESGO'!$C$30:$C$34,'EVALUACIÓN DE RIESGO'!$B$30:$B$34))</f>
        <v/>
      </c>
      <c r="AD369" s="39">
        <f>+IF(OR(C369="",O369=""),0,VLOOKUP(O369,'EVALUACIÓN DE RIESGO'!$C$22:$D$26,2,FALSE))</f>
        <v>0</v>
      </c>
      <c r="AE369" s="39">
        <f>+IF(OR(C369="",Q369=""),0,(VLOOKUP(Q369,'EVALUACIÓN DE RIESGO'!$B$5:$G$9,6,FALSE)))</f>
        <v>0</v>
      </c>
      <c r="AF369" s="39">
        <f t="shared" si="34"/>
        <v>0</v>
      </c>
      <c r="AG369" s="39" t="str">
        <f>IF(AF369=0,"",LOOKUP(AF369,'EVALUACIÓN DE RIESGO'!$C$30:$C$34,'EVALUACIÓN DE RIESGO'!$B$30:$B$34))</f>
        <v/>
      </c>
    </row>
    <row r="370" spans="1:33" x14ac:dyDescent="0.25">
      <c r="A370" s="40" t="str">
        <f t="shared" si="37"/>
        <v/>
      </c>
      <c r="C370" s="41"/>
      <c r="D370" s="41"/>
      <c r="E370" s="42"/>
      <c r="F370" s="42"/>
      <c r="G370" s="42"/>
      <c r="H370" s="42"/>
      <c r="I370" s="43" t="str">
        <f>+IF(C370="","",IF(Z370=0,"Faltan Datos",IF(Z370="VALORES NO VÁLIDOS","VALORES NO VÁLIDOS",INDEX('[3]EVALUACIÓN DE RIESGO'!$B$5:$B$9,MATCH('ANÁLISIS DE RIESGO'!Z370,'[3]EVALUACIÓN DE RIESGO'!$G$5:$G$9,0),1))))</f>
        <v/>
      </c>
      <c r="J370" s="42"/>
      <c r="K370" s="42"/>
      <c r="L370" s="45" t="str">
        <f t="shared" si="36"/>
        <v/>
      </c>
      <c r="M370" s="47"/>
      <c r="N370" s="47"/>
      <c r="O370" s="42"/>
      <c r="P370" s="42"/>
      <c r="Q370" s="42"/>
      <c r="R370" s="92" t="str">
        <f t="shared" si="32"/>
        <v/>
      </c>
      <c r="V370" s="39" t="str">
        <f>+IF(OR(C370="",E370=""),"",VLOOKUP(E370,'EVALUACIÓN DE RIESGO'!$C$4:$G$9,5,FALSE))</f>
        <v/>
      </c>
      <c r="W370" s="39" t="str">
        <f>+IF(OR(C370="",F370=""),"",INDEX('EVALUACIÓN DE RIESGO'!$G$5:$G$9,MATCH('ANÁLISIS DE RIESGO'!F370,Calidad,0),1))</f>
        <v/>
      </c>
      <c r="X370" s="39" t="str">
        <f>+IF(OR(C370="",G370=""),"",INDEX('EVALUACIÓN DE RIESGO'!$G$5:$G$9,MATCH('ANÁLISIS DE RIESGO'!G370,MedioAmbiente2,0),1))</f>
        <v/>
      </c>
      <c r="Y370" s="39" t="str">
        <f>+IF(OR(C370="",H370=""),"",INDEX('EVALUACIÓN DE RIESGO'!$G$5:$G$9,MATCH('ANÁLISIS DE RIESGO'!H370,Salud,0),1))</f>
        <v/>
      </c>
      <c r="Z370" s="39">
        <f t="shared" si="35"/>
        <v>0</v>
      </c>
      <c r="AA370" s="39">
        <f>+IF(OR(C370="",K370=""),0,VLOOKUP(K370,'EVALUACIÓN DE RIESGO'!$C$22:$D$26,2,FALSE))</f>
        <v>0</v>
      </c>
      <c r="AB370" s="39">
        <f t="shared" si="33"/>
        <v>0</v>
      </c>
      <c r="AC370" s="39" t="str">
        <f>IF(AB370=0,"",LOOKUP(AB370,'EVALUACIÓN DE RIESGO'!$C$30:$C$34,'EVALUACIÓN DE RIESGO'!$B$30:$B$34))</f>
        <v/>
      </c>
      <c r="AD370" s="39">
        <f>+IF(OR(C370="",O370=""),0,VLOOKUP(O370,'EVALUACIÓN DE RIESGO'!$C$22:$D$26,2,FALSE))</f>
        <v>0</v>
      </c>
      <c r="AE370" s="39">
        <f>+IF(OR(C370="",Q370=""),0,(VLOOKUP(Q370,'EVALUACIÓN DE RIESGO'!$B$5:$G$9,6,FALSE)))</f>
        <v>0</v>
      </c>
      <c r="AF370" s="39">
        <f t="shared" si="34"/>
        <v>0</v>
      </c>
      <c r="AG370" s="39" t="str">
        <f>IF(AF370=0,"",LOOKUP(AF370,'EVALUACIÓN DE RIESGO'!$C$30:$C$34,'EVALUACIÓN DE RIESGO'!$B$30:$B$34))</f>
        <v/>
      </c>
    </row>
    <row r="371" spans="1:33" x14ac:dyDescent="0.25">
      <c r="A371" s="40" t="str">
        <f t="shared" si="37"/>
        <v/>
      </c>
      <c r="C371" s="41"/>
      <c r="D371" s="41"/>
      <c r="E371" s="42"/>
      <c r="F371" s="42"/>
      <c r="G371" s="42"/>
      <c r="H371" s="42"/>
      <c r="I371" s="43" t="str">
        <f>+IF(C371="","",IF(Z371=0,"Faltan Datos",IF(Z371="VALORES NO VÁLIDOS","VALORES NO VÁLIDOS",INDEX('[3]EVALUACIÓN DE RIESGO'!$B$5:$B$9,MATCH('ANÁLISIS DE RIESGO'!Z371,'[3]EVALUACIÓN DE RIESGO'!$G$5:$G$9,0),1))))</f>
        <v/>
      </c>
      <c r="J371" s="42"/>
      <c r="K371" s="42"/>
      <c r="L371" s="45" t="str">
        <f t="shared" si="36"/>
        <v/>
      </c>
      <c r="M371" s="47"/>
      <c r="N371" s="47"/>
      <c r="O371" s="42"/>
      <c r="P371" s="42"/>
      <c r="Q371" s="42"/>
      <c r="R371" s="92" t="str">
        <f t="shared" si="32"/>
        <v/>
      </c>
      <c r="V371" s="39" t="str">
        <f>+IF(OR(C371="",E371=""),"",VLOOKUP(E371,'EVALUACIÓN DE RIESGO'!$C$4:$G$9,5,FALSE))</f>
        <v/>
      </c>
      <c r="W371" s="39" t="str">
        <f>+IF(OR(C371="",F371=""),"",INDEX('EVALUACIÓN DE RIESGO'!$G$5:$G$9,MATCH('ANÁLISIS DE RIESGO'!F371,Calidad,0),1))</f>
        <v/>
      </c>
      <c r="X371" s="39" t="str">
        <f>+IF(OR(C371="",G371=""),"",INDEX('EVALUACIÓN DE RIESGO'!$G$5:$G$9,MATCH('ANÁLISIS DE RIESGO'!G371,MedioAmbiente2,0),1))</f>
        <v/>
      </c>
      <c r="Y371" s="39" t="str">
        <f>+IF(OR(C371="",H371=""),"",INDEX('EVALUACIÓN DE RIESGO'!$G$5:$G$9,MATCH('ANÁLISIS DE RIESGO'!H371,Salud,0),1))</f>
        <v/>
      </c>
      <c r="Z371" s="39">
        <f t="shared" si="35"/>
        <v>0</v>
      </c>
      <c r="AA371" s="39">
        <f>+IF(OR(C371="",K371=""),0,VLOOKUP(K371,'EVALUACIÓN DE RIESGO'!$C$22:$D$26,2,FALSE))</f>
        <v>0</v>
      </c>
      <c r="AB371" s="39">
        <f t="shared" si="33"/>
        <v>0</v>
      </c>
      <c r="AC371" s="39" t="str">
        <f>IF(AB371=0,"",LOOKUP(AB371,'EVALUACIÓN DE RIESGO'!$C$30:$C$34,'EVALUACIÓN DE RIESGO'!$B$30:$B$34))</f>
        <v/>
      </c>
      <c r="AD371" s="39">
        <f>+IF(OR(C371="",O371=""),0,VLOOKUP(O371,'EVALUACIÓN DE RIESGO'!$C$22:$D$26,2,FALSE))</f>
        <v>0</v>
      </c>
      <c r="AE371" s="39">
        <f>+IF(OR(C371="",Q371=""),0,(VLOOKUP(Q371,'EVALUACIÓN DE RIESGO'!$B$5:$G$9,6,FALSE)))</f>
        <v>0</v>
      </c>
      <c r="AF371" s="39">
        <f t="shared" si="34"/>
        <v>0</v>
      </c>
      <c r="AG371" s="39" t="str">
        <f>IF(AF371=0,"",LOOKUP(AF371,'EVALUACIÓN DE RIESGO'!$C$30:$C$34,'EVALUACIÓN DE RIESGO'!$B$30:$B$34))</f>
        <v/>
      </c>
    </row>
    <row r="372" spans="1:33" x14ac:dyDescent="0.25">
      <c r="A372" s="40" t="str">
        <f t="shared" si="37"/>
        <v/>
      </c>
      <c r="C372" s="41"/>
      <c r="D372" s="41"/>
      <c r="E372" s="42"/>
      <c r="F372" s="42"/>
      <c r="G372" s="42"/>
      <c r="H372" s="42"/>
      <c r="I372" s="43" t="str">
        <f>+IF(C372="","",IF(Z372=0,"Faltan Datos",IF(Z372="VALORES NO VÁLIDOS","VALORES NO VÁLIDOS",INDEX('[3]EVALUACIÓN DE RIESGO'!$B$5:$B$9,MATCH('ANÁLISIS DE RIESGO'!Z372,'[3]EVALUACIÓN DE RIESGO'!$G$5:$G$9,0),1))))</f>
        <v/>
      </c>
      <c r="J372" s="42"/>
      <c r="K372" s="42"/>
      <c r="L372" s="45" t="str">
        <f t="shared" si="36"/>
        <v/>
      </c>
      <c r="M372" s="47"/>
      <c r="N372" s="47"/>
      <c r="O372" s="42"/>
      <c r="P372" s="42"/>
      <c r="Q372" s="42"/>
      <c r="R372" s="92" t="str">
        <f t="shared" si="32"/>
        <v/>
      </c>
      <c r="V372" s="39" t="str">
        <f>+IF(OR(C372="",E372=""),"",VLOOKUP(E372,'EVALUACIÓN DE RIESGO'!$C$4:$G$9,5,FALSE))</f>
        <v/>
      </c>
      <c r="W372" s="39" t="str">
        <f>+IF(OR(C372="",F372=""),"",INDEX('EVALUACIÓN DE RIESGO'!$G$5:$G$9,MATCH('ANÁLISIS DE RIESGO'!F372,Calidad,0),1))</f>
        <v/>
      </c>
      <c r="X372" s="39" t="str">
        <f>+IF(OR(C372="",G372=""),"",INDEX('EVALUACIÓN DE RIESGO'!$G$5:$G$9,MATCH('ANÁLISIS DE RIESGO'!G372,MedioAmbiente2,0),1))</f>
        <v/>
      </c>
      <c r="Y372" s="39" t="str">
        <f>+IF(OR(C372="",H372=""),"",INDEX('EVALUACIÓN DE RIESGO'!$G$5:$G$9,MATCH('ANÁLISIS DE RIESGO'!H372,Salud,0),1))</f>
        <v/>
      </c>
      <c r="Z372" s="39">
        <f t="shared" si="35"/>
        <v>0</v>
      </c>
      <c r="AA372" s="39">
        <f>+IF(OR(C372="",K372=""),0,VLOOKUP(K372,'EVALUACIÓN DE RIESGO'!$C$22:$D$26,2,FALSE))</f>
        <v>0</v>
      </c>
      <c r="AB372" s="39">
        <f t="shared" si="33"/>
        <v>0</v>
      </c>
      <c r="AC372" s="39" t="str">
        <f>IF(AB372=0,"",LOOKUP(AB372,'EVALUACIÓN DE RIESGO'!$C$30:$C$34,'EVALUACIÓN DE RIESGO'!$B$30:$B$34))</f>
        <v/>
      </c>
      <c r="AD372" s="39">
        <f>+IF(OR(C372="",O372=""),0,VLOOKUP(O372,'EVALUACIÓN DE RIESGO'!$C$22:$D$26,2,FALSE))</f>
        <v>0</v>
      </c>
      <c r="AE372" s="39">
        <f>+IF(OR(C372="",Q372=""),0,(VLOOKUP(Q372,'EVALUACIÓN DE RIESGO'!$B$5:$G$9,6,FALSE)))</f>
        <v>0</v>
      </c>
      <c r="AF372" s="39">
        <f t="shared" si="34"/>
        <v>0</v>
      </c>
      <c r="AG372" s="39" t="str">
        <f>IF(AF372=0,"",LOOKUP(AF372,'EVALUACIÓN DE RIESGO'!$C$30:$C$34,'EVALUACIÓN DE RIESGO'!$B$30:$B$34))</f>
        <v/>
      </c>
    </row>
    <row r="373" spans="1:33" x14ac:dyDescent="0.25">
      <c r="A373" s="40" t="str">
        <f t="shared" si="37"/>
        <v/>
      </c>
      <c r="C373" s="41"/>
      <c r="D373" s="41"/>
      <c r="E373" s="42"/>
      <c r="F373" s="42"/>
      <c r="G373" s="42"/>
      <c r="H373" s="42"/>
      <c r="I373" s="43" t="str">
        <f>+IF(C373="","",IF(Z373=0,"Faltan Datos",IF(Z373="VALORES NO VÁLIDOS","VALORES NO VÁLIDOS",INDEX('[3]EVALUACIÓN DE RIESGO'!$B$5:$B$9,MATCH('ANÁLISIS DE RIESGO'!Z373,'[3]EVALUACIÓN DE RIESGO'!$G$5:$G$9,0),1))))</f>
        <v/>
      </c>
      <c r="J373" s="42"/>
      <c r="K373" s="42"/>
      <c r="L373" s="45" t="str">
        <f t="shared" si="36"/>
        <v/>
      </c>
      <c r="M373" s="47"/>
      <c r="N373" s="47"/>
      <c r="O373" s="42"/>
      <c r="P373" s="42"/>
      <c r="Q373" s="42"/>
      <c r="R373" s="92" t="str">
        <f t="shared" si="32"/>
        <v/>
      </c>
      <c r="V373" s="39" t="str">
        <f>+IF(OR(C373="",E373=""),"",VLOOKUP(E373,'EVALUACIÓN DE RIESGO'!$C$4:$G$9,5,FALSE))</f>
        <v/>
      </c>
      <c r="W373" s="39" t="str">
        <f>+IF(OR(C373="",F373=""),"",INDEX('EVALUACIÓN DE RIESGO'!$G$5:$G$9,MATCH('ANÁLISIS DE RIESGO'!F373,Calidad,0),1))</f>
        <v/>
      </c>
      <c r="X373" s="39" t="str">
        <f>+IF(OR(C373="",G373=""),"",INDEX('EVALUACIÓN DE RIESGO'!$G$5:$G$9,MATCH('ANÁLISIS DE RIESGO'!G373,MedioAmbiente2,0),1))</f>
        <v/>
      </c>
      <c r="Y373" s="39" t="str">
        <f>+IF(OR(C373="",H373=""),"",INDEX('EVALUACIÓN DE RIESGO'!$G$5:$G$9,MATCH('ANÁLISIS DE RIESGO'!H373,Salud,0),1))</f>
        <v/>
      </c>
      <c r="Z373" s="39">
        <f t="shared" si="35"/>
        <v>0</v>
      </c>
      <c r="AA373" s="39">
        <f>+IF(OR(C373="",K373=""),0,VLOOKUP(K373,'EVALUACIÓN DE RIESGO'!$C$22:$D$26,2,FALSE))</f>
        <v>0</v>
      </c>
      <c r="AB373" s="39">
        <f t="shared" si="33"/>
        <v>0</v>
      </c>
      <c r="AC373" s="39" t="str">
        <f>IF(AB373=0,"",LOOKUP(AB373,'EVALUACIÓN DE RIESGO'!$C$30:$C$34,'EVALUACIÓN DE RIESGO'!$B$30:$B$34))</f>
        <v/>
      </c>
      <c r="AD373" s="39">
        <f>+IF(OR(C373="",O373=""),0,VLOOKUP(O373,'EVALUACIÓN DE RIESGO'!$C$22:$D$26,2,FALSE))</f>
        <v>0</v>
      </c>
      <c r="AE373" s="39">
        <f>+IF(OR(C373="",Q373=""),0,(VLOOKUP(Q373,'EVALUACIÓN DE RIESGO'!$B$5:$G$9,6,FALSE)))</f>
        <v>0</v>
      </c>
      <c r="AF373" s="39">
        <f t="shared" si="34"/>
        <v>0</v>
      </c>
      <c r="AG373" s="39" t="str">
        <f>IF(AF373=0,"",LOOKUP(AF373,'EVALUACIÓN DE RIESGO'!$C$30:$C$34,'EVALUACIÓN DE RIESGO'!$B$30:$B$34))</f>
        <v/>
      </c>
    </row>
    <row r="374" spans="1:33" x14ac:dyDescent="0.25">
      <c r="A374" s="40" t="str">
        <f t="shared" si="37"/>
        <v/>
      </c>
      <c r="C374" s="41"/>
      <c r="D374" s="41"/>
      <c r="E374" s="42"/>
      <c r="F374" s="42"/>
      <c r="G374" s="42"/>
      <c r="H374" s="42"/>
      <c r="I374" s="43" t="str">
        <f>+IF(C374="","",IF(Z374=0,"Faltan Datos",IF(Z374="VALORES NO VÁLIDOS","VALORES NO VÁLIDOS",INDEX('[3]EVALUACIÓN DE RIESGO'!$B$5:$B$9,MATCH('ANÁLISIS DE RIESGO'!Z374,'[3]EVALUACIÓN DE RIESGO'!$G$5:$G$9,0),1))))</f>
        <v/>
      </c>
      <c r="J374" s="42"/>
      <c r="K374" s="42"/>
      <c r="L374" s="45" t="str">
        <f t="shared" si="36"/>
        <v/>
      </c>
      <c r="M374" s="47"/>
      <c r="N374" s="47"/>
      <c r="O374" s="42"/>
      <c r="P374" s="42"/>
      <c r="Q374" s="42"/>
      <c r="R374" s="92" t="str">
        <f t="shared" si="32"/>
        <v/>
      </c>
      <c r="V374" s="39" t="str">
        <f>+IF(OR(C374="",E374=""),"",VLOOKUP(E374,'EVALUACIÓN DE RIESGO'!$C$4:$G$9,5,FALSE))</f>
        <v/>
      </c>
      <c r="W374" s="39" t="str">
        <f>+IF(OR(C374="",F374=""),"",INDEX('EVALUACIÓN DE RIESGO'!$G$5:$G$9,MATCH('ANÁLISIS DE RIESGO'!F374,Calidad,0),1))</f>
        <v/>
      </c>
      <c r="X374" s="39" t="str">
        <f>+IF(OR(C374="",G374=""),"",INDEX('EVALUACIÓN DE RIESGO'!$G$5:$G$9,MATCH('ANÁLISIS DE RIESGO'!G374,MedioAmbiente2,0),1))</f>
        <v/>
      </c>
      <c r="Y374" s="39" t="str">
        <f>+IF(OR(C374="",H374=""),"",INDEX('EVALUACIÓN DE RIESGO'!$G$5:$G$9,MATCH('ANÁLISIS DE RIESGO'!H374,Salud,0),1))</f>
        <v/>
      </c>
      <c r="Z374" s="39">
        <f t="shared" si="35"/>
        <v>0</v>
      </c>
      <c r="AA374" s="39">
        <f>+IF(OR(C374="",K374=""),0,VLOOKUP(K374,'EVALUACIÓN DE RIESGO'!$C$22:$D$26,2,FALSE))</f>
        <v>0</v>
      </c>
      <c r="AB374" s="39">
        <f t="shared" si="33"/>
        <v>0</v>
      </c>
      <c r="AC374" s="39" t="str">
        <f>IF(AB374=0,"",LOOKUP(AB374,'EVALUACIÓN DE RIESGO'!$C$30:$C$34,'EVALUACIÓN DE RIESGO'!$B$30:$B$34))</f>
        <v/>
      </c>
      <c r="AD374" s="39">
        <f>+IF(OR(C374="",O374=""),0,VLOOKUP(O374,'EVALUACIÓN DE RIESGO'!$C$22:$D$26,2,FALSE))</f>
        <v>0</v>
      </c>
      <c r="AE374" s="39">
        <f>+IF(OR(C374="",Q374=""),0,(VLOOKUP(Q374,'EVALUACIÓN DE RIESGO'!$B$5:$G$9,6,FALSE)))</f>
        <v>0</v>
      </c>
      <c r="AF374" s="39">
        <f t="shared" si="34"/>
        <v>0</v>
      </c>
      <c r="AG374" s="39" t="str">
        <f>IF(AF374=0,"",LOOKUP(AF374,'EVALUACIÓN DE RIESGO'!$C$30:$C$34,'EVALUACIÓN DE RIESGO'!$B$30:$B$34))</f>
        <v/>
      </c>
    </row>
    <row r="375" spans="1:33" x14ac:dyDescent="0.25">
      <c r="A375" s="40" t="str">
        <f t="shared" si="37"/>
        <v/>
      </c>
      <c r="C375" s="41"/>
      <c r="D375" s="41"/>
      <c r="E375" s="42"/>
      <c r="F375" s="42"/>
      <c r="G375" s="42"/>
      <c r="H375" s="42"/>
      <c r="I375" s="43" t="str">
        <f>+IF(C375="","",IF(Z375=0,"Faltan Datos",IF(Z375="VALORES NO VÁLIDOS","VALORES NO VÁLIDOS",INDEX('[3]EVALUACIÓN DE RIESGO'!$B$5:$B$9,MATCH('ANÁLISIS DE RIESGO'!Z375,'[3]EVALUACIÓN DE RIESGO'!$G$5:$G$9,0),1))))</f>
        <v/>
      </c>
      <c r="J375" s="42"/>
      <c r="K375" s="42"/>
      <c r="L375" s="45" t="str">
        <f t="shared" si="36"/>
        <v/>
      </c>
      <c r="M375" s="47"/>
      <c r="N375" s="47"/>
      <c r="O375" s="42"/>
      <c r="P375" s="42"/>
      <c r="Q375" s="42"/>
      <c r="R375" s="92" t="str">
        <f t="shared" si="32"/>
        <v/>
      </c>
      <c r="V375" s="39" t="str">
        <f>+IF(OR(C375="",E375=""),"",VLOOKUP(E375,'EVALUACIÓN DE RIESGO'!$C$4:$G$9,5,FALSE))</f>
        <v/>
      </c>
      <c r="W375" s="39" t="str">
        <f>+IF(OR(C375="",F375=""),"",INDEX('EVALUACIÓN DE RIESGO'!$G$5:$G$9,MATCH('ANÁLISIS DE RIESGO'!F375,Calidad,0),1))</f>
        <v/>
      </c>
      <c r="X375" s="39" t="str">
        <f>+IF(OR(C375="",G375=""),"",INDEX('EVALUACIÓN DE RIESGO'!$G$5:$G$9,MATCH('ANÁLISIS DE RIESGO'!G375,MedioAmbiente2,0),1))</f>
        <v/>
      </c>
      <c r="Y375" s="39" t="str">
        <f>+IF(OR(C375="",H375=""),"",INDEX('EVALUACIÓN DE RIESGO'!$G$5:$G$9,MATCH('ANÁLISIS DE RIESGO'!H375,Salud,0),1))</f>
        <v/>
      </c>
      <c r="Z375" s="39">
        <f t="shared" si="35"/>
        <v>0</v>
      </c>
      <c r="AA375" s="39">
        <f>+IF(OR(C375="",K375=""),0,VLOOKUP(K375,'EVALUACIÓN DE RIESGO'!$C$22:$D$26,2,FALSE))</f>
        <v>0</v>
      </c>
      <c r="AB375" s="39">
        <f t="shared" si="33"/>
        <v>0</v>
      </c>
      <c r="AC375" s="39" t="str">
        <f>IF(AB375=0,"",LOOKUP(AB375,'EVALUACIÓN DE RIESGO'!$C$30:$C$34,'EVALUACIÓN DE RIESGO'!$B$30:$B$34))</f>
        <v/>
      </c>
      <c r="AD375" s="39">
        <f>+IF(OR(C375="",O375=""),0,VLOOKUP(O375,'EVALUACIÓN DE RIESGO'!$C$22:$D$26,2,FALSE))</f>
        <v>0</v>
      </c>
      <c r="AE375" s="39">
        <f>+IF(OR(C375="",Q375=""),0,(VLOOKUP(Q375,'EVALUACIÓN DE RIESGO'!$B$5:$G$9,6,FALSE)))</f>
        <v>0</v>
      </c>
      <c r="AF375" s="39">
        <f t="shared" si="34"/>
        <v>0</v>
      </c>
      <c r="AG375" s="39" t="str">
        <f>IF(AF375=0,"",LOOKUP(AF375,'EVALUACIÓN DE RIESGO'!$C$30:$C$34,'EVALUACIÓN DE RIESGO'!$B$30:$B$34))</f>
        <v/>
      </c>
    </row>
    <row r="376" spans="1:33" x14ac:dyDescent="0.25">
      <c r="A376" s="40" t="str">
        <f t="shared" si="37"/>
        <v/>
      </c>
      <c r="C376" s="41"/>
      <c r="D376" s="41"/>
      <c r="E376" s="42"/>
      <c r="F376" s="42"/>
      <c r="G376" s="42"/>
      <c r="H376" s="42"/>
      <c r="I376" s="43" t="str">
        <f>+IF(C376="","",IF(Z376=0,"Faltan Datos",IF(Z376="VALORES NO VÁLIDOS","VALORES NO VÁLIDOS",INDEX('[3]EVALUACIÓN DE RIESGO'!$B$5:$B$9,MATCH('ANÁLISIS DE RIESGO'!Z376,'[3]EVALUACIÓN DE RIESGO'!$G$5:$G$9,0),1))))</f>
        <v/>
      </c>
      <c r="J376" s="42"/>
      <c r="K376" s="42"/>
      <c r="L376" s="45" t="str">
        <f t="shared" si="36"/>
        <v/>
      </c>
      <c r="M376" s="47"/>
      <c r="N376" s="47"/>
      <c r="O376" s="42"/>
      <c r="P376" s="42"/>
      <c r="Q376" s="42"/>
      <c r="R376" s="92" t="str">
        <f t="shared" si="32"/>
        <v/>
      </c>
      <c r="V376" s="39" t="str">
        <f>+IF(OR(C376="",E376=""),"",VLOOKUP(E376,'EVALUACIÓN DE RIESGO'!$C$4:$G$9,5,FALSE))</f>
        <v/>
      </c>
      <c r="W376" s="39" t="str">
        <f>+IF(OR(C376="",F376=""),"",INDEX('EVALUACIÓN DE RIESGO'!$G$5:$G$9,MATCH('ANÁLISIS DE RIESGO'!F376,Calidad,0),1))</f>
        <v/>
      </c>
      <c r="X376" s="39" t="str">
        <f>+IF(OR(C376="",G376=""),"",INDEX('EVALUACIÓN DE RIESGO'!$G$5:$G$9,MATCH('ANÁLISIS DE RIESGO'!G376,MedioAmbiente2,0),1))</f>
        <v/>
      </c>
      <c r="Y376" s="39" t="str">
        <f>+IF(OR(C376="",H376=""),"",INDEX('EVALUACIÓN DE RIESGO'!$G$5:$G$9,MATCH('ANÁLISIS DE RIESGO'!H376,Salud,0),1))</f>
        <v/>
      </c>
      <c r="Z376" s="39">
        <f t="shared" si="35"/>
        <v>0</v>
      </c>
      <c r="AA376" s="39">
        <f>+IF(OR(C376="",K376=""),0,VLOOKUP(K376,'EVALUACIÓN DE RIESGO'!$C$22:$D$26,2,FALSE))</f>
        <v>0</v>
      </c>
      <c r="AB376" s="39">
        <f t="shared" si="33"/>
        <v>0</v>
      </c>
      <c r="AC376" s="39" t="str">
        <f>IF(AB376=0,"",LOOKUP(AB376,'EVALUACIÓN DE RIESGO'!$C$30:$C$34,'EVALUACIÓN DE RIESGO'!$B$30:$B$34))</f>
        <v/>
      </c>
      <c r="AD376" s="39">
        <f>+IF(OR(C376="",O376=""),0,VLOOKUP(O376,'EVALUACIÓN DE RIESGO'!$C$22:$D$26,2,FALSE))</f>
        <v>0</v>
      </c>
      <c r="AE376" s="39">
        <f>+IF(OR(C376="",Q376=""),0,(VLOOKUP(Q376,'EVALUACIÓN DE RIESGO'!$B$5:$G$9,6,FALSE)))</f>
        <v>0</v>
      </c>
      <c r="AF376" s="39">
        <f t="shared" si="34"/>
        <v>0</v>
      </c>
      <c r="AG376" s="39" t="str">
        <f>IF(AF376=0,"",LOOKUP(AF376,'EVALUACIÓN DE RIESGO'!$C$30:$C$34,'EVALUACIÓN DE RIESGO'!$B$30:$B$34))</f>
        <v/>
      </c>
    </row>
    <row r="377" spans="1:33" x14ac:dyDescent="0.25">
      <c r="A377" s="40" t="str">
        <f t="shared" si="37"/>
        <v/>
      </c>
      <c r="C377" s="41"/>
      <c r="D377" s="41"/>
      <c r="E377" s="42"/>
      <c r="F377" s="42"/>
      <c r="G377" s="42"/>
      <c r="H377" s="42"/>
      <c r="I377" s="43" t="str">
        <f>+IF(C377="","",IF(Z377=0,"Faltan Datos",IF(Z377="VALORES NO VÁLIDOS","VALORES NO VÁLIDOS",INDEX('[3]EVALUACIÓN DE RIESGO'!$B$5:$B$9,MATCH('ANÁLISIS DE RIESGO'!Z377,'[3]EVALUACIÓN DE RIESGO'!$G$5:$G$9,0),1))))</f>
        <v/>
      </c>
      <c r="J377" s="42"/>
      <c r="K377" s="42"/>
      <c r="L377" s="45" t="str">
        <f t="shared" si="36"/>
        <v/>
      </c>
      <c r="M377" s="47"/>
      <c r="N377" s="47"/>
      <c r="O377" s="42"/>
      <c r="P377" s="42"/>
      <c r="Q377" s="42"/>
      <c r="R377" s="92" t="str">
        <f t="shared" si="32"/>
        <v/>
      </c>
      <c r="V377" s="39" t="str">
        <f>+IF(OR(C377="",E377=""),"",VLOOKUP(E377,'EVALUACIÓN DE RIESGO'!$C$4:$G$9,5,FALSE))</f>
        <v/>
      </c>
      <c r="W377" s="39" t="str">
        <f>+IF(OR(C377="",F377=""),"",INDEX('EVALUACIÓN DE RIESGO'!$G$5:$G$9,MATCH('ANÁLISIS DE RIESGO'!F377,Calidad,0),1))</f>
        <v/>
      </c>
      <c r="X377" s="39" t="str">
        <f>+IF(OR(C377="",G377=""),"",INDEX('EVALUACIÓN DE RIESGO'!$G$5:$G$9,MATCH('ANÁLISIS DE RIESGO'!G377,MedioAmbiente2,0),1))</f>
        <v/>
      </c>
      <c r="Y377" s="39" t="str">
        <f>+IF(OR(C377="",H377=""),"",INDEX('EVALUACIÓN DE RIESGO'!$G$5:$G$9,MATCH('ANÁLISIS DE RIESGO'!H377,Salud,0),1))</f>
        <v/>
      </c>
      <c r="Z377" s="39">
        <f t="shared" si="35"/>
        <v>0</v>
      </c>
      <c r="AA377" s="39">
        <f>+IF(OR(C377="",K377=""),0,VLOOKUP(K377,'EVALUACIÓN DE RIESGO'!$C$22:$D$26,2,FALSE))</f>
        <v>0</v>
      </c>
      <c r="AB377" s="39">
        <f t="shared" si="33"/>
        <v>0</v>
      </c>
      <c r="AC377" s="39" t="str">
        <f>IF(AB377=0,"",LOOKUP(AB377,'EVALUACIÓN DE RIESGO'!$C$30:$C$34,'EVALUACIÓN DE RIESGO'!$B$30:$B$34))</f>
        <v/>
      </c>
      <c r="AD377" s="39">
        <f>+IF(OR(C377="",O377=""),0,VLOOKUP(O377,'EVALUACIÓN DE RIESGO'!$C$22:$D$26,2,FALSE))</f>
        <v>0</v>
      </c>
      <c r="AE377" s="39">
        <f>+IF(OR(C377="",Q377=""),0,(VLOOKUP(Q377,'EVALUACIÓN DE RIESGO'!$B$5:$G$9,6,FALSE)))</f>
        <v>0</v>
      </c>
      <c r="AF377" s="39">
        <f t="shared" si="34"/>
        <v>0</v>
      </c>
      <c r="AG377" s="39" t="str">
        <f>IF(AF377=0,"",LOOKUP(AF377,'EVALUACIÓN DE RIESGO'!$C$30:$C$34,'EVALUACIÓN DE RIESGO'!$B$30:$B$34))</f>
        <v/>
      </c>
    </row>
    <row r="378" spans="1:33" x14ac:dyDescent="0.25">
      <c r="A378" s="40" t="str">
        <f t="shared" si="37"/>
        <v/>
      </c>
      <c r="C378" s="41"/>
      <c r="D378" s="41"/>
      <c r="E378" s="42"/>
      <c r="F378" s="42"/>
      <c r="G378" s="42"/>
      <c r="H378" s="42"/>
      <c r="I378" s="43" t="str">
        <f>+IF(C378="","",IF(Z378=0,"Faltan Datos",IF(Z378="VALORES NO VÁLIDOS","VALORES NO VÁLIDOS",INDEX('[3]EVALUACIÓN DE RIESGO'!$B$5:$B$9,MATCH('ANÁLISIS DE RIESGO'!Z378,'[3]EVALUACIÓN DE RIESGO'!$G$5:$G$9,0),1))))</f>
        <v/>
      </c>
      <c r="J378" s="42"/>
      <c r="K378" s="42"/>
      <c r="L378" s="45" t="str">
        <f t="shared" si="36"/>
        <v/>
      </c>
      <c r="M378" s="47"/>
      <c r="N378" s="47"/>
      <c r="O378" s="42"/>
      <c r="P378" s="42"/>
      <c r="Q378" s="42"/>
      <c r="R378" s="92" t="str">
        <f t="shared" si="32"/>
        <v/>
      </c>
      <c r="V378" s="39" t="str">
        <f>+IF(OR(C378="",E378=""),"",VLOOKUP(E378,'EVALUACIÓN DE RIESGO'!$C$4:$G$9,5,FALSE))</f>
        <v/>
      </c>
      <c r="W378" s="39" t="str">
        <f>+IF(OR(C378="",F378=""),"",INDEX('EVALUACIÓN DE RIESGO'!$G$5:$G$9,MATCH('ANÁLISIS DE RIESGO'!F378,Calidad,0),1))</f>
        <v/>
      </c>
      <c r="X378" s="39" t="str">
        <f>+IF(OR(C378="",G378=""),"",INDEX('EVALUACIÓN DE RIESGO'!$G$5:$G$9,MATCH('ANÁLISIS DE RIESGO'!G378,MedioAmbiente2,0),1))</f>
        <v/>
      </c>
      <c r="Y378" s="39" t="str">
        <f>+IF(OR(C378="",H378=""),"",INDEX('EVALUACIÓN DE RIESGO'!$G$5:$G$9,MATCH('ANÁLISIS DE RIESGO'!H378,Salud,0),1))</f>
        <v/>
      </c>
      <c r="Z378" s="39">
        <f t="shared" si="35"/>
        <v>0</v>
      </c>
      <c r="AA378" s="39">
        <f>+IF(OR(C378="",K378=""),0,VLOOKUP(K378,'EVALUACIÓN DE RIESGO'!$C$22:$D$26,2,FALSE))</f>
        <v>0</v>
      </c>
      <c r="AB378" s="39">
        <f t="shared" si="33"/>
        <v>0</v>
      </c>
      <c r="AC378" s="39" t="str">
        <f>IF(AB378=0,"",LOOKUP(AB378,'EVALUACIÓN DE RIESGO'!$C$30:$C$34,'EVALUACIÓN DE RIESGO'!$B$30:$B$34))</f>
        <v/>
      </c>
      <c r="AD378" s="39">
        <f>+IF(OR(C378="",O378=""),0,VLOOKUP(O378,'EVALUACIÓN DE RIESGO'!$C$22:$D$26,2,FALSE))</f>
        <v>0</v>
      </c>
      <c r="AE378" s="39">
        <f>+IF(OR(C378="",Q378=""),0,(VLOOKUP(Q378,'EVALUACIÓN DE RIESGO'!$B$5:$G$9,6,FALSE)))</f>
        <v>0</v>
      </c>
      <c r="AF378" s="39">
        <f t="shared" si="34"/>
        <v>0</v>
      </c>
      <c r="AG378" s="39" t="str">
        <f>IF(AF378=0,"",LOOKUP(AF378,'EVALUACIÓN DE RIESGO'!$C$30:$C$34,'EVALUACIÓN DE RIESGO'!$B$30:$B$34))</f>
        <v/>
      </c>
    </row>
    <row r="379" spans="1:33" x14ac:dyDescent="0.25">
      <c r="A379" s="40" t="str">
        <f t="shared" si="37"/>
        <v/>
      </c>
      <c r="C379" s="41"/>
      <c r="D379" s="41"/>
      <c r="E379" s="42"/>
      <c r="F379" s="42"/>
      <c r="G379" s="42"/>
      <c r="H379" s="42"/>
      <c r="I379" s="43" t="str">
        <f>+IF(C379="","",IF(Z379=0,"Faltan Datos",IF(Z379="VALORES NO VÁLIDOS","VALORES NO VÁLIDOS",INDEX('[3]EVALUACIÓN DE RIESGO'!$B$5:$B$9,MATCH('ANÁLISIS DE RIESGO'!Z379,'[3]EVALUACIÓN DE RIESGO'!$G$5:$G$9,0),1))))</f>
        <v/>
      </c>
      <c r="J379" s="42"/>
      <c r="K379" s="42"/>
      <c r="L379" s="45" t="str">
        <f t="shared" si="36"/>
        <v/>
      </c>
      <c r="M379" s="47"/>
      <c r="N379" s="47"/>
      <c r="O379" s="42"/>
      <c r="P379" s="42"/>
      <c r="Q379" s="42"/>
      <c r="R379" s="92" t="str">
        <f t="shared" si="32"/>
        <v/>
      </c>
      <c r="V379" s="39" t="str">
        <f>+IF(OR(C379="",E379=""),"",VLOOKUP(E379,'EVALUACIÓN DE RIESGO'!$C$4:$G$9,5,FALSE))</f>
        <v/>
      </c>
      <c r="W379" s="39" t="str">
        <f>+IF(OR(C379="",F379=""),"",INDEX('EVALUACIÓN DE RIESGO'!$G$5:$G$9,MATCH('ANÁLISIS DE RIESGO'!F379,Calidad,0),1))</f>
        <v/>
      </c>
      <c r="X379" s="39" t="str">
        <f>+IF(OR(C379="",G379=""),"",INDEX('EVALUACIÓN DE RIESGO'!$G$5:$G$9,MATCH('ANÁLISIS DE RIESGO'!G379,MedioAmbiente2,0),1))</f>
        <v/>
      </c>
      <c r="Y379" s="39" t="str">
        <f>+IF(OR(C379="",H379=""),"",INDEX('EVALUACIÓN DE RIESGO'!$G$5:$G$9,MATCH('ANÁLISIS DE RIESGO'!H379,Salud,0),1))</f>
        <v/>
      </c>
      <c r="Z379" s="39">
        <f t="shared" si="35"/>
        <v>0</v>
      </c>
      <c r="AA379" s="39">
        <f>+IF(OR(C379="",K379=""),0,VLOOKUP(K379,'EVALUACIÓN DE RIESGO'!$C$22:$D$26,2,FALSE))</f>
        <v>0</v>
      </c>
      <c r="AB379" s="39">
        <f t="shared" si="33"/>
        <v>0</v>
      </c>
      <c r="AC379" s="39" t="str">
        <f>IF(AB379=0,"",LOOKUP(AB379,'EVALUACIÓN DE RIESGO'!$C$30:$C$34,'EVALUACIÓN DE RIESGO'!$B$30:$B$34))</f>
        <v/>
      </c>
      <c r="AD379" s="39">
        <f>+IF(OR(C379="",O379=""),0,VLOOKUP(O379,'EVALUACIÓN DE RIESGO'!$C$22:$D$26,2,FALSE))</f>
        <v>0</v>
      </c>
      <c r="AE379" s="39">
        <f>+IF(OR(C379="",Q379=""),0,(VLOOKUP(Q379,'EVALUACIÓN DE RIESGO'!$B$5:$G$9,6,FALSE)))</f>
        <v>0</v>
      </c>
      <c r="AF379" s="39">
        <f t="shared" si="34"/>
        <v>0</v>
      </c>
      <c r="AG379" s="39" t="str">
        <f>IF(AF379=0,"",LOOKUP(AF379,'EVALUACIÓN DE RIESGO'!$C$30:$C$34,'EVALUACIÓN DE RIESGO'!$B$30:$B$34))</f>
        <v/>
      </c>
    </row>
    <row r="380" spans="1:33" x14ac:dyDescent="0.25">
      <c r="A380" s="40" t="str">
        <f t="shared" si="37"/>
        <v/>
      </c>
      <c r="C380" s="41"/>
      <c r="D380" s="41"/>
      <c r="E380" s="42"/>
      <c r="F380" s="42"/>
      <c r="G380" s="42"/>
      <c r="H380" s="42"/>
      <c r="I380" s="43" t="str">
        <f>+IF(C380="","",IF(Z380=0,"Faltan Datos",IF(Z380="VALORES NO VÁLIDOS","VALORES NO VÁLIDOS",INDEX('[3]EVALUACIÓN DE RIESGO'!$B$5:$B$9,MATCH('ANÁLISIS DE RIESGO'!Z380,'[3]EVALUACIÓN DE RIESGO'!$G$5:$G$9,0),1))))</f>
        <v/>
      </c>
      <c r="J380" s="42"/>
      <c r="K380" s="42"/>
      <c r="L380" s="45" t="str">
        <f t="shared" si="36"/>
        <v/>
      </c>
      <c r="M380" s="47"/>
      <c r="N380" s="47"/>
      <c r="O380" s="42"/>
      <c r="P380" s="42"/>
      <c r="Q380" s="42"/>
      <c r="R380" s="92" t="str">
        <f t="shared" si="32"/>
        <v/>
      </c>
      <c r="V380" s="39" t="str">
        <f>+IF(OR(C380="",E380=""),"",VLOOKUP(E380,'EVALUACIÓN DE RIESGO'!$C$4:$G$9,5,FALSE))</f>
        <v/>
      </c>
      <c r="W380" s="39" t="str">
        <f>+IF(OR(C380="",F380=""),"",INDEX('EVALUACIÓN DE RIESGO'!$G$5:$G$9,MATCH('ANÁLISIS DE RIESGO'!F380,Calidad,0),1))</f>
        <v/>
      </c>
      <c r="X380" s="39" t="str">
        <f>+IF(OR(C380="",G380=""),"",INDEX('EVALUACIÓN DE RIESGO'!$G$5:$G$9,MATCH('ANÁLISIS DE RIESGO'!G380,MedioAmbiente2,0),1))</f>
        <v/>
      </c>
      <c r="Y380" s="39" t="str">
        <f>+IF(OR(C380="",H380=""),"",INDEX('EVALUACIÓN DE RIESGO'!$G$5:$G$9,MATCH('ANÁLISIS DE RIESGO'!H380,Salud,0),1))</f>
        <v/>
      </c>
      <c r="Z380" s="39">
        <f t="shared" si="35"/>
        <v>0</v>
      </c>
      <c r="AA380" s="39">
        <f>+IF(OR(C380="",K380=""),0,VLOOKUP(K380,'EVALUACIÓN DE RIESGO'!$C$22:$D$26,2,FALSE))</f>
        <v>0</v>
      </c>
      <c r="AB380" s="39">
        <f t="shared" si="33"/>
        <v>0</v>
      </c>
      <c r="AC380" s="39" t="str">
        <f>IF(AB380=0,"",LOOKUP(AB380,'EVALUACIÓN DE RIESGO'!$C$30:$C$34,'EVALUACIÓN DE RIESGO'!$B$30:$B$34))</f>
        <v/>
      </c>
      <c r="AD380" s="39">
        <f>+IF(OR(C380="",O380=""),0,VLOOKUP(O380,'EVALUACIÓN DE RIESGO'!$C$22:$D$26,2,FALSE))</f>
        <v>0</v>
      </c>
      <c r="AE380" s="39">
        <f>+IF(OR(C380="",Q380=""),0,(VLOOKUP(Q380,'EVALUACIÓN DE RIESGO'!$B$5:$G$9,6,FALSE)))</f>
        <v>0</v>
      </c>
      <c r="AF380" s="39">
        <f t="shared" si="34"/>
        <v>0</v>
      </c>
      <c r="AG380" s="39" t="str">
        <f>IF(AF380=0,"",LOOKUP(AF380,'EVALUACIÓN DE RIESGO'!$C$30:$C$34,'EVALUACIÓN DE RIESGO'!$B$30:$B$34))</f>
        <v/>
      </c>
    </row>
    <row r="381" spans="1:33" x14ac:dyDescent="0.25">
      <c r="A381" s="40" t="str">
        <f t="shared" si="37"/>
        <v/>
      </c>
      <c r="C381" s="41"/>
      <c r="D381" s="41"/>
      <c r="E381" s="42"/>
      <c r="F381" s="42"/>
      <c r="G381" s="42"/>
      <c r="H381" s="42"/>
      <c r="I381" s="43" t="str">
        <f>+IF(C381="","",IF(Z381=0,"Faltan Datos",IF(Z381="VALORES NO VÁLIDOS","VALORES NO VÁLIDOS",INDEX('[3]EVALUACIÓN DE RIESGO'!$B$5:$B$9,MATCH('ANÁLISIS DE RIESGO'!Z381,'[3]EVALUACIÓN DE RIESGO'!$G$5:$G$9,0),1))))</f>
        <v/>
      </c>
      <c r="J381" s="42"/>
      <c r="K381" s="42"/>
      <c r="L381" s="45" t="str">
        <f t="shared" si="36"/>
        <v/>
      </c>
      <c r="M381" s="47"/>
      <c r="N381" s="47"/>
      <c r="O381" s="42"/>
      <c r="P381" s="42"/>
      <c r="Q381" s="42"/>
      <c r="R381" s="92" t="str">
        <f t="shared" si="32"/>
        <v/>
      </c>
      <c r="V381" s="39" t="str">
        <f>+IF(OR(C381="",E381=""),"",VLOOKUP(E381,'EVALUACIÓN DE RIESGO'!$C$4:$G$9,5,FALSE))</f>
        <v/>
      </c>
      <c r="W381" s="39" t="str">
        <f>+IF(OR(C381="",F381=""),"",INDEX('EVALUACIÓN DE RIESGO'!$G$5:$G$9,MATCH('ANÁLISIS DE RIESGO'!F381,Calidad,0),1))</f>
        <v/>
      </c>
      <c r="X381" s="39" t="str">
        <f>+IF(OR(C381="",G381=""),"",INDEX('EVALUACIÓN DE RIESGO'!$G$5:$G$9,MATCH('ANÁLISIS DE RIESGO'!G381,MedioAmbiente2,0),1))</f>
        <v/>
      </c>
      <c r="Y381" s="39" t="str">
        <f>+IF(OR(C381="",H381=""),"",INDEX('EVALUACIÓN DE RIESGO'!$G$5:$G$9,MATCH('ANÁLISIS DE RIESGO'!H381,Salud,0),1))</f>
        <v/>
      </c>
      <c r="Z381" s="39">
        <f t="shared" si="35"/>
        <v>0</v>
      </c>
      <c r="AA381" s="39">
        <f>+IF(OR(C381="",K381=""),0,VLOOKUP(K381,'EVALUACIÓN DE RIESGO'!$C$22:$D$26,2,FALSE))</f>
        <v>0</v>
      </c>
      <c r="AB381" s="39">
        <f t="shared" si="33"/>
        <v>0</v>
      </c>
      <c r="AC381" s="39" t="str">
        <f>IF(AB381=0,"",LOOKUP(AB381,'EVALUACIÓN DE RIESGO'!$C$30:$C$34,'EVALUACIÓN DE RIESGO'!$B$30:$B$34))</f>
        <v/>
      </c>
      <c r="AD381" s="39">
        <f>+IF(OR(C381="",O381=""),0,VLOOKUP(O381,'EVALUACIÓN DE RIESGO'!$C$22:$D$26,2,FALSE))</f>
        <v>0</v>
      </c>
      <c r="AE381" s="39">
        <f>+IF(OR(C381="",Q381=""),0,(VLOOKUP(Q381,'EVALUACIÓN DE RIESGO'!$B$5:$G$9,6,FALSE)))</f>
        <v>0</v>
      </c>
      <c r="AF381" s="39">
        <f t="shared" si="34"/>
        <v>0</v>
      </c>
      <c r="AG381" s="39" t="str">
        <f>IF(AF381=0,"",LOOKUP(AF381,'EVALUACIÓN DE RIESGO'!$C$30:$C$34,'EVALUACIÓN DE RIESGO'!$B$30:$B$34))</f>
        <v/>
      </c>
    </row>
    <row r="382" spans="1:33" x14ac:dyDescent="0.25">
      <c r="A382" s="40" t="str">
        <f t="shared" si="37"/>
        <v/>
      </c>
      <c r="C382" s="41"/>
      <c r="D382" s="41"/>
      <c r="E382" s="42"/>
      <c r="F382" s="42"/>
      <c r="G382" s="42"/>
      <c r="H382" s="42"/>
      <c r="I382" s="43" t="str">
        <f>+IF(C382="","",IF(Z382=0,"Faltan Datos",IF(Z382="VALORES NO VÁLIDOS","VALORES NO VÁLIDOS",INDEX('[3]EVALUACIÓN DE RIESGO'!$B$5:$B$9,MATCH('ANÁLISIS DE RIESGO'!Z382,'[3]EVALUACIÓN DE RIESGO'!$G$5:$G$9,0),1))))</f>
        <v/>
      </c>
      <c r="J382" s="42"/>
      <c r="K382" s="42"/>
      <c r="L382" s="45" t="str">
        <f t="shared" si="36"/>
        <v/>
      </c>
      <c r="M382" s="47"/>
      <c r="N382" s="47"/>
      <c r="O382" s="42"/>
      <c r="P382" s="42"/>
      <c r="Q382" s="42"/>
      <c r="R382" s="92" t="str">
        <f t="shared" si="32"/>
        <v/>
      </c>
      <c r="V382" s="39" t="str">
        <f>+IF(OR(C382="",E382=""),"",VLOOKUP(E382,'EVALUACIÓN DE RIESGO'!$C$4:$G$9,5,FALSE))</f>
        <v/>
      </c>
      <c r="W382" s="39" t="str">
        <f>+IF(OR(C382="",F382=""),"",INDEX('EVALUACIÓN DE RIESGO'!$G$5:$G$9,MATCH('ANÁLISIS DE RIESGO'!F382,Calidad,0),1))</f>
        <v/>
      </c>
      <c r="X382" s="39" t="str">
        <f>+IF(OR(C382="",G382=""),"",INDEX('EVALUACIÓN DE RIESGO'!$G$5:$G$9,MATCH('ANÁLISIS DE RIESGO'!G382,MedioAmbiente2,0),1))</f>
        <v/>
      </c>
      <c r="Y382" s="39" t="str">
        <f>+IF(OR(C382="",H382=""),"",INDEX('EVALUACIÓN DE RIESGO'!$G$5:$G$9,MATCH('ANÁLISIS DE RIESGO'!H382,Salud,0),1))</f>
        <v/>
      </c>
      <c r="Z382" s="39">
        <f t="shared" si="35"/>
        <v>0</v>
      </c>
      <c r="AA382" s="39">
        <f>+IF(OR(C382="",K382=""),0,VLOOKUP(K382,'EVALUACIÓN DE RIESGO'!$C$22:$D$26,2,FALSE))</f>
        <v>0</v>
      </c>
      <c r="AB382" s="39">
        <f t="shared" si="33"/>
        <v>0</v>
      </c>
      <c r="AC382" s="39" t="str">
        <f>IF(AB382=0,"",LOOKUP(AB382,'EVALUACIÓN DE RIESGO'!$C$30:$C$34,'EVALUACIÓN DE RIESGO'!$B$30:$B$34))</f>
        <v/>
      </c>
      <c r="AD382" s="39">
        <f>+IF(OR(C382="",O382=""),0,VLOOKUP(O382,'EVALUACIÓN DE RIESGO'!$C$22:$D$26,2,FALSE))</f>
        <v>0</v>
      </c>
      <c r="AE382" s="39">
        <f>+IF(OR(C382="",Q382=""),0,(VLOOKUP(Q382,'EVALUACIÓN DE RIESGO'!$B$5:$G$9,6,FALSE)))</f>
        <v>0</v>
      </c>
      <c r="AF382" s="39">
        <f t="shared" si="34"/>
        <v>0</v>
      </c>
      <c r="AG382" s="39" t="str">
        <f>IF(AF382=0,"",LOOKUP(AF382,'EVALUACIÓN DE RIESGO'!$C$30:$C$34,'EVALUACIÓN DE RIESGO'!$B$30:$B$34))</f>
        <v/>
      </c>
    </row>
    <row r="383" spans="1:33" x14ac:dyDescent="0.25">
      <c r="A383" s="40" t="str">
        <f t="shared" si="37"/>
        <v/>
      </c>
      <c r="C383" s="41"/>
      <c r="D383" s="41"/>
      <c r="E383" s="42"/>
      <c r="F383" s="42"/>
      <c r="G383" s="42"/>
      <c r="H383" s="42"/>
      <c r="I383" s="43" t="str">
        <f>+IF(C383="","",IF(Z383=0,"Faltan Datos",IF(Z383="VALORES NO VÁLIDOS","VALORES NO VÁLIDOS",INDEX('[3]EVALUACIÓN DE RIESGO'!$B$5:$B$9,MATCH('ANÁLISIS DE RIESGO'!Z383,'[3]EVALUACIÓN DE RIESGO'!$G$5:$G$9,0),1))))</f>
        <v/>
      </c>
      <c r="J383" s="42"/>
      <c r="K383" s="42"/>
      <c r="L383" s="45" t="str">
        <f t="shared" si="36"/>
        <v/>
      </c>
      <c r="M383" s="47"/>
      <c r="N383" s="47"/>
      <c r="O383" s="42"/>
      <c r="P383" s="42"/>
      <c r="Q383" s="42"/>
      <c r="R383" s="92" t="str">
        <f t="shared" si="32"/>
        <v/>
      </c>
      <c r="V383" s="39" t="str">
        <f>+IF(OR(C383="",E383=""),"",VLOOKUP(E383,'EVALUACIÓN DE RIESGO'!$C$4:$G$9,5,FALSE))</f>
        <v/>
      </c>
      <c r="W383" s="39" t="str">
        <f>+IF(OR(C383="",F383=""),"",INDEX('EVALUACIÓN DE RIESGO'!$G$5:$G$9,MATCH('ANÁLISIS DE RIESGO'!F383,Calidad,0),1))</f>
        <v/>
      </c>
      <c r="X383" s="39" t="str">
        <f>+IF(OR(C383="",G383=""),"",INDEX('EVALUACIÓN DE RIESGO'!$G$5:$G$9,MATCH('ANÁLISIS DE RIESGO'!G383,MedioAmbiente2,0),1))</f>
        <v/>
      </c>
      <c r="Y383" s="39" t="str">
        <f>+IF(OR(C383="",H383=""),"",INDEX('EVALUACIÓN DE RIESGO'!$G$5:$G$9,MATCH('ANÁLISIS DE RIESGO'!H383,Salud,0),1))</f>
        <v/>
      </c>
      <c r="Z383" s="39">
        <f t="shared" si="35"/>
        <v>0</v>
      </c>
      <c r="AA383" s="39">
        <f>+IF(OR(C383="",K383=""),0,VLOOKUP(K383,'EVALUACIÓN DE RIESGO'!$C$22:$D$26,2,FALSE))</f>
        <v>0</v>
      </c>
      <c r="AB383" s="39">
        <f t="shared" si="33"/>
        <v>0</v>
      </c>
      <c r="AC383" s="39" t="str">
        <f>IF(AB383=0,"",LOOKUP(AB383,'EVALUACIÓN DE RIESGO'!$C$30:$C$34,'EVALUACIÓN DE RIESGO'!$B$30:$B$34))</f>
        <v/>
      </c>
      <c r="AD383" s="39">
        <f>+IF(OR(C383="",O383=""),0,VLOOKUP(O383,'EVALUACIÓN DE RIESGO'!$C$22:$D$26,2,FALSE))</f>
        <v>0</v>
      </c>
      <c r="AE383" s="39">
        <f>+IF(OR(C383="",Q383=""),0,(VLOOKUP(Q383,'EVALUACIÓN DE RIESGO'!$B$5:$G$9,6,FALSE)))</f>
        <v>0</v>
      </c>
      <c r="AF383" s="39">
        <f t="shared" si="34"/>
        <v>0</v>
      </c>
      <c r="AG383" s="39" t="str">
        <f>IF(AF383=0,"",LOOKUP(AF383,'EVALUACIÓN DE RIESGO'!$C$30:$C$34,'EVALUACIÓN DE RIESGO'!$B$30:$B$34))</f>
        <v/>
      </c>
    </row>
    <row r="384" spans="1:33" x14ac:dyDescent="0.25">
      <c r="A384" s="40" t="str">
        <f t="shared" si="37"/>
        <v/>
      </c>
      <c r="C384" s="41"/>
      <c r="D384" s="41"/>
      <c r="E384" s="42"/>
      <c r="F384" s="42"/>
      <c r="G384" s="42"/>
      <c r="H384" s="42"/>
      <c r="I384" s="43" t="str">
        <f>+IF(C384="","",IF(Z384=0,"Faltan Datos",IF(Z384="VALORES NO VÁLIDOS","VALORES NO VÁLIDOS",INDEX('[3]EVALUACIÓN DE RIESGO'!$B$5:$B$9,MATCH('ANÁLISIS DE RIESGO'!Z384,'[3]EVALUACIÓN DE RIESGO'!$G$5:$G$9,0),1))))</f>
        <v/>
      </c>
      <c r="J384" s="42"/>
      <c r="K384" s="42"/>
      <c r="L384" s="45" t="str">
        <f t="shared" si="36"/>
        <v/>
      </c>
      <c r="M384" s="47"/>
      <c r="N384" s="47"/>
      <c r="O384" s="42"/>
      <c r="P384" s="42"/>
      <c r="Q384" s="42"/>
      <c r="R384" s="92" t="str">
        <f t="shared" si="32"/>
        <v/>
      </c>
      <c r="V384" s="39" t="str">
        <f>+IF(OR(C384="",E384=""),"",VLOOKUP(E384,'EVALUACIÓN DE RIESGO'!$C$4:$G$9,5,FALSE))</f>
        <v/>
      </c>
      <c r="W384" s="39" t="str">
        <f>+IF(OR(C384="",F384=""),"",INDEX('EVALUACIÓN DE RIESGO'!$G$5:$G$9,MATCH('ANÁLISIS DE RIESGO'!F384,Calidad,0),1))</f>
        <v/>
      </c>
      <c r="X384" s="39" t="str">
        <f>+IF(OR(C384="",G384=""),"",INDEX('EVALUACIÓN DE RIESGO'!$G$5:$G$9,MATCH('ANÁLISIS DE RIESGO'!G384,MedioAmbiente2,0),1))</f>
        <v/>
      </c>
      <c r="Y384" s="39" t="str">
        <f>+IF(OR(C384="",H384=""),"",INDEX('EVALUACIÓN DE RIESGO'!$G$5:$G$9,MATCH('ANÁLISIS DE RIESGO'!H384,Salud,0),1))</f>
        <v/>
      </c>
      <c r="Z384" s="39">
        <f t="shared" si="35"/>
        <v>0</v>
      </c>
      <c r="AA384" s="39">
        <f>+IF(OR(C384="",K384=""),0,VLOOKUP(K384,'EVALUACIÓN DE RIESGO'!$C$22:$D$26,2,FALSE))</f>
        <v>0</v>
      </c>
      <c r="AB384" s="39">
        <f t="shared" si="33"/>
        <v>0</v>
      </c>
      <c r="AC384" s="39" t="str">
        <f>IF(AB384=0,"",LOOKUP(AB384,'EVALUACIÓN DE RIESGO'!$C$30:$C$34,'EVALUACIÓN DE RIESGO'!$B$30:$B$34))</f>
        <v/>
      </c>
      <c r="AD384" s="39">
        <f>+IF(OR(C384="",O384=""),0,VLOOKUP(O384,'EVALUACIÓN DE RIESGO'!$C$22:$D$26,2,FALSE))</f>
        <v>0</v>
      </c>
      <c r="AE384" s="39">
        <f>+IF(OR(C384="",Q384=""),0,(VLOOKUP(Q384,'EVALUACIÓN DE RIESGO'!$B$5:$G$9,6,FALSE)))</f>
        <v>0</v>
      </c>
      <c r="AF384" s="39">
        <f t="shared" si="34"/>
        <v>0</v>
      </c>
      <c r="AG384" s="39" t="str">
        <f>IF(AF384=0,"",LOOKUP(AF384,'EVALUACIÓN DE RIESGO'!$C$30:$C$34,'EVALUACIÓN DE RIESGO'!$B$30:$B$34))</f>
        <v/>
      </c>
    </row>
    <row r="385" spans="1:33" x14ac:dyDescent="0.25">
      <c r="A385" s="40" t="str">
        <f t="shared" si="37"/>
        <v/>
      </c>
      <c r="C385" s="41"/>
      <c r="D385" s="41"/>
      <c r="E385" s="42"/>
      <c r="F385" s="42"/>
      <c r="G385" s="42"/>
      <c r="H385" s="42"/>
      <c r="I385" s="43" t="str">
        <f>+IF(C385="","",IF(Z385=0,"Faltan Datos",IF(Z385="VALORES NO VÁLIDOS","VALORES NO VÁLIDOS",INDEX('[3]EVALUACIÓN DE RIESGO'!$B$5:$B$9,MATCH('ANÁLISIS DE RIESGO'!Z385,'[3]EVALUACIÓN DE RIESGO'!$G$5:$G$9,0),1))))</f>
        <v/>
      </c>
      <c r="J385" s="42"/>
      <c r="K385" s="42"/>
      <c r="L385" s="45" t="str">
        <f t="shared" si="36"/>
        <v/>
      </c>
      <c r="M385" s="47"/>
      <c r="N385" s="47"/>
      <c r="O385" s="42"/>
      <c r="P385" s="42"/>
      <c r="Q385" s="42"/>
      <c r="R385" s="92" t="str">
        <f t="shared" si="32"/>
        <v/>
      </c>
      <c r="V385" s="39" t="str">
        <f>+IF(OR(C385="",E385=""),"",VLOOKUP(E385,'EVALUACIÓN DE RIESGO'!$C$4:$G$9,5,FALSE))</f>
        <v/>
      </c>
      <c r="W385" s="39" t="str">
        <f>+IF(OR(C385="",F385=""),"",INDEX('EVALUACIÓN DE RIESGO'!$G$5:$G$9,MATCH('ANÁLISIS DE RIESGO'!F385,Calidad,0),1))</f>
        <v/>
      </c>
      <c r="X385" s="39" t="str">
        <f>+IF(OR(C385="",G385=""),"",INDEX('EVALUACIÓN DE RIESGO'!$G$5:$G$9,MATCH('ANÁLISIS DE RIESGO'!G385,MedioAmbiente2,0),1))</f>
        <v/>
      </c>
      <c r="Y385" s="39" t="str">
        <f>+IF(OR(C385="",H385=""),"",INDEX('EVALUACIÓN DE RIESGO'!$G$5:$G$9,MATCH('ANÁLISIS DE RIESGO'!H385,Salud,0),1))</f>
        <v/>
      </c>
      <c r="Z385" s="39">
        <f t="shared" si="35"/>
        <v>0</v>
      </c>
      <c r="AA385" s="39">
        <f>+IF(OR(C385="",K385=""),0,VLOOKUP(K385,'EVALUACIÓN DE RIESGO'!$C$22:$D$26,2,FALSE))</f>
        <v>0</v>
      </c>
      <c r="AB385" s="39">
        <f t="shared" si="33"/>
        <v>0</v>
      </c>
      <c r="AC385" s="39" t="str">
        <f>IF(AB385=0,"",LOOKUP(AB385,'EVALUACIÓN DE RIESGO'!$C$30:$C$34,'EVALUACIÓN DE RIESGO'!$B$30:$B$34))</f>
        <v/>
      </c>
      <c r="AD385" s="39">
        <f>+IF(OR(C385="",O385=""),0,VLOOKUP(O385,'EVALUACIÓN DE RIESGO'!$C$22:$D$26,2,FALSE))</f>
        <v>0</v>
      </c>
      <c r="AE385" s="39">
        <f>+IF(OR(C385="",Q385=""),0,(VLOOKUP(Q385,'EVALUACIÓN DE RIESGO'!$B$5:$G$9,6,FALSE)))</f>
        <v>0</v>
      </c>
      <c r="AF385" s="39">
        <f t="shared" si="34"/>
        <v>0</v>
      </c>
      <c r="AG385" s="39" t="str">
        <f>IF(AF385=0,"",LOOKUP(AF385,'EVALUACIÓN DE RIESGO'!$C$30:$C$34,'EVALUACIÓN DE RIESGO'!$B$30:$B$34))</f>
        <v/>
      </c>
    </row>
    <row r="386" spans="1:33" x14ac:dyDescent="0.25">
      <c r="A386" s="40" t="str">
        <f t="shared" si="37"/>
        <v/>
      </c>
      <c r="C386" s="41"/>
      <c r="D386" s="41"/>
      <c r="E386" s="42"/>
      <c r="F386" s="42"/>
      <c r="G386" s="42"/>
      <c r="H386" s="42"/>
      <c r="I386" s="43" t="str">
        <f>+IF(C386="","",IF(Z386=0,"Faltan Datos",IF(Z386="VALORES NO VÁLIDOS","VALORES NO VÁLIDOS",INDEX('[3]EVALUACIÓN DE RIESGO'!$B$5:$B$9,MATCH('ANÁLISIS DE RIESGO'!Z386,'[3]EVALUACIÓN DE RIESGO'!$G$5:$G$9,0),1))))</f>
        <v/>
      </c>
      <c r="J386" s="42"/>
      <c r="K386" s="42"/>
      <c r="L386" s="45" t="str">
        <f t="shared" si="36"/>
        <v/>
      </c>
      <c r="M386" s="47"/>
      <c r="N386" s="47"/>
      <c r="O386" s="42"/>
      <c r="P386" s="42"/>
      <c r="Q386" s="42"/>
      <c r="R386" s="92" t="str">
        <f t="shared" si="32"/>
        <v/>
      </c>
      <c r="V386" s="39" t="str">
        <f>+IF(OR(C386="",E386=""),"",VLOOKUP(E386,'EVALUACIÓN DE RIESGO'!$C$4:$G$9,5,FALSE))</f>
        <v/>
      </c>
      <c r="W386" s="39" t="str">
        <f>+IF(OR(C386="",F386=""),"",INDEX('EVALUACIÓN DE RIESGO'!$G$5:$G$9,MATCH('ANÁLISIS DE RIESGO'!F386,Calidad,0),1))</f>
        <v/>
      </c>
      <c r="X386" s="39" t="str">
        <f>+IF(OR(C386="",G386=""),"",INDEX('EVALUACIÓN DE RIESGO'!$G$5:$G$9,MATCH('ANÁLISIS DE RIESGO'!G386,MedioAmbiente2,0),1))</f>
        <v/>
      </c>
      <c r="Y386" s="39" t="str">
        <f>+IF(OR(C386="",H386=""),"",INDEX('EVALUACIÓN DE RIESGO'!$G$5:$G$9,MATCH('ANÁLISIS DE RIESGO'!H386,Salud,0),1))</f>
        <v/>
      </c>
      <c r="Z386" s="39">
        <f t="shared" si="35"/>
        <v>0</v>
      </c>
      <c r="AA386" s="39">
        <f>+IF(OR(C386="",K386=""),0,VLOOKUP(K386,'EVALUACIÓN DE RIESGO'!$C$22:$D$26,2,FALSE))</f>
        <v>0</v>
      </c>
      <c r="AB386" s="39">
        <f t="shared" si="33"/>
        <v>0</v>
      </c>
      <c r="AC386" s="39" t="str">
        <f>IF(AB386=0,"",LOOKUP(AB386,'EVALUACIÓN DE RIESGO'!$C$30:$C$34,'EVALUACIÓN DE RIESGO'!$B$30:$B$34))</f>
        <v/>
      </c>
      <c r="AD386" s="39">
        <f>+IF(OR(C386="",O386=""),0,VLOOKUP(O386,'EVALUACIÓN DE RIESGO'!$C$22:$D$26,2,FALSE))</f>
        <v>0</v>
      </c>
      <c r="AE386" s="39">
        <f>+IF(OR(C386="",Q386=""),0,(VLOOKUP(Q386,'EVALUACIÓN DE RIESGO'!$B$5:$G$9,6,FALSE)))</f>
        <v>0</v>
      </c>
      <c r="AF386" s="39">
        <f t="shared" si="34"/>
        <v>0</v>
      </c>
      <c r="AG386" s="39" t="str">
        <f>IF(AF386=0,"",LOOKUP(AF386,'EVALUACIÓN DE RIESGO'!$C$30:$C$34,'EVALUACIÓN DE RIESGO'!$B$30:$B$34))</f>
        <v/>
      </c>
    </row>
    <row r="387" spans="1:33" x14ac:dyDescent="0.25">
      <c r="A387" s="40" t="str">
        <f t="shared" si="37"/>
        <v/>
      </c>
      <c r="C387" s="41"/>
      <c r="D387" s="41"/>
      <c r="E387" s="42"/>
      <c r="F387" s="42"/>
      <c r="G387" s="42"/>
      <c r="H387" s="42"/>
      <c r="I387" s="43" t="str">
        <f>+IF(C387="","",IF(Z387=0,"Faltan Datos",IF(Z387="VALORES NO VÁLIDOS","VALORES NO VÁLIDOS",INDEX('[3]EVALUACIÓN DE RIESGO'!$B$5:$B$9,MATCH('ANÁLISIS DE RIESGO'!Z387,'[3]EVALUACIÓN DE RIESGO'!$G$5:$G$9,0),1))))</f>
        <v/>
      </c>
      <c r="J387" s="42"/>
      <c r="K387" s="42"/>
      <c r="L387" s="45" t="str">
        <f t="shared" si="36"/>
        <v/>
      </c>
      <c r="M387" s="47"/>
      <c r="N387" s="47"/>
      <c r="O387" s="42"/>
      <c r="P387" s="42"/>
      <c r="Q387" s="42"/>
      <c r="R387" s="92" t="str">
        <f t="shared" si="32"/>
        <v/>
      </c>
      <c r="V387" s="39" t="str">
        <f>+IF(OR(C387="",E387=""),"",VLOOKUP(E387,'EVALUACIÓN DE RIESGO'!$C$4:$G$9,5,FALSE))</f>
        <v/>
      </c>
      <c r="W387" s="39" t="str">
        <f>+IF(OR(C387="",F387=""),"",INDEX('EVALUACIÓN DE RIESGO'!$G$5:$G$9,MATCH('ANÁLISIS DE RIESGO'!F387,Calidad,0),1))</f>
        <v/>
      </c>
      <c r="X387" s="39" t="str">
        <f>+IF(OR(C387="",G387=""),"",INDEX('EVALUACIÓN DE RIESGO'!$G$5:$G$9,MATCH('ANÁLISIS DE RIESGO'!G387,MedioAmbiente2,0),1))</f>
        <v/>
      </c>
      <c r="Y387" s="39" t="str">
        <f>+IF(OR(C387="",H387=""),"",INDEX('EVALUACIÓN DE RIESGO'!$G$5:$G$9,MATCH('ANÁLISIS DE RIESGO'!H387,Salud,0),1))</f>
        <v/>
      </c>
      <c r="Z387" s="39">
        <f t="shared" si="35"/>
        <v>0</v>
      </c>
      <c r="AA387" s="39">
        <f>+IF(OR(C387="",K387=""),0,VLOOKUP(K387,'EVALUACIÓN DE RIESGO'!$C$22:$D$26,2,FALSE))</f>
        <v>0</v>
      </c>
      <c r="AB387" s="39">
        <f t="shared" si="33"/>
        <v>0</v>
      </c>
      <c r="AC387" s="39" t="str">
        <f>IF(AB387=0,"",LOOKUP(AB387,'EVALUACIÓN DE RIESGO'!$C$30:$C$34,'EVALUACIÓN DE RIESGO'!$B$30:$B$34))</f>
        <v/>
      </c>
      <c r="AD387" s="39">
        <f>+IF(OR(C387="",O387=""),0,VLOOKUP(O387,'EVALUACIÓN DE RIESGO'!$C$22:$D$26,2,FALSE))</f>
        <v>0</v>
      </c>
      <c r="AE387" s="39">
        <f>+IF(OR(C387="",Q387=""),0,(VLOOKUP(Q387,'EVALUACIÓN DE RIESGO'!$B$5:$G$9,6,FALSE)))</f>
        <v>0</v>
      </c>
      <c r="AF387" s="39">
        <f t="shared" si="34"/>
        <v>0</v>
      </c>
      <c r="AG387" s="39" t="str">
        <f>IF(AF387=0,"",LOOKUP(AF387,'EVALUACIÓN DE RIESGO'!$C$30:$C$34,'EVALUACIÓN DE RIESGO'!$B$30:$B$34))</f>
        <v/>
      </c>
    </row>
    <row r="388" spans="1:33" x14ac:dyDescent="0.25">
      <c r="A388" s="40" t="str">
        <f t="shared" si="37"/>
        <v/>
      </c>
      <c r="C388" s="41"/>
      <c r="D388" s="41"/>
      <c r="E388" s="42"/>
      <c r="F388" s="42"/>
      <c r="G388" s="42"/>
      <c r="H388" s="42"/>
      <c r="I388" s="43" t="str">
        <f>+IF(C388="","",IF(Z388=0,"Faltan Datos",IF(Z388="VALORES NO VÁLIDOS","VALORES NO VÁLIDOS",INDEX('[3]EVALUACIÓN DE RIESGO'!$B$5:$B$9,MATCH('ANÁLISIS DE RIESGO'!Z388,'[3]EVALUACIÓN DE RIESGO'!$G$5:$G$9,0),1))))</f>
        <v/>
      </c>
      <c r="J388" s="42"/>
      <c r="K388" s="42"/>
      <c r="L388" s="53" t="str">
        <f t="shared" si="36"/>
        <v/>
      </c>
      <c r="M388" s="47"/>
      <c r="N388" s="47"/>
      <c r="O388" s="42"/>
      <c r="P388" s="42"/>
      <c r="Q388" s="42"/>
      <c r="R388" s="92" t="str">
        <f t="shared" si="32"/>
        <v/>
      </c>
      <c r="V388" s="39" t="str">
        <f>+IF(OR(C388="",E388=""),"",VLOOKUP(E388,'EVALUACIÓN DE RIESGO'!$C$4:$G$9,5,FALSE))</f>
        <v/>
      </c>
      <c r="W388" s="39" t="str">
        <f>+IF(OR(C388="",F388=""),"",INDEX('EVALUACIÓN DE RIESGO'!$G$5:$G$9,MATCH('ANÁLISIS DE RIESGO'!F388,Calidad,0),1))</f>
        <v/>
      </c>
      <c r="X388" s="39" t="str">
        <f>+IF(OR(C388="",G388=""),"",INDEX('EVALUACIÓN DE RIESGO'!$G$5:$G$9,MATCH('ANÁLISIS DE RIESGO'!G388,MedioAmbiente2,0),1))</f>
        <v/>
      </c>
      <c r="Y388" s="39" t="str">
        <f>+IF(OR(C388="",H388=""),"",INDEX('EVALUACIÓN DE RIESGO'!$G$5:$G$9,MATCH('ANÁLISIS DE RIESGO'!H388,Salud,0),1))</f>
        <v/>
      </c>
      <c r="Z388" s="39">
        <f t="shared" si="35"/>
        <v>0</v>
      </c>
      <c r="AA388" s="39">
        <f>+IF(OR(C388="",K388=""),0,VLOOKUP(K388,'EVALUACIÓN DE RIESGO'!$C$22:$D$26,2,FALSE))</f>
        <v>0</v>
      </c>
      <c r="AB388" s="39">
        <f t="shared" si="33"/>
        <v>0</v>
      </c>
      <c r="AC388" s="39" t="str">
        <f>IF(AB388=0,"",LOOKUP(AB388,'EVALUACIÓN DE RIESGO'!$C$30:$C$34,'EVALUACIÓN DE RIESGO'!$B$30:$B$34))</f>
        <v/>
      </c>
      <c r="AD388" s="39">
        <f>+IF(OR(C388="",O388=""),0,VLOOKUP(O388,'EVALUACIÓN DE RIESGO'!$C$22:$D$26,2,FALSE))</f>
        <v>0</v>
      </c>
      <c r="AE388" s="39">
        <f>+IF(OR(C388="",Q388=""),0,(VLOOKUP(Q388,'EVALUACIÓN DE RIESGO'!$B$5:$G$9,6,FALSE)))</f>
        <v>0</v>
      </c>
      <c r="AF388" s="39">
        <f t="shared" si="34"/>
        <v>0</v>
      </c>
      <c r="AG388" s="39" t="str">
        <f>IF(AF388=0,"",LOOKUP(AF388,'EVALUACIÓN DE RIESGO'!$C$30:$C$34,'EVALUACIÓN DE RIESGO'!$B$30:$B$34))</f>
        <v/>
      </c>
    </row>
    <row r="389" spans="1:33" x14ac:dyDescent="0.25">
      <c r="A389" s="40" t="str">
        <f t="shared" si="37"/>
        <v/>
      </c>
      <c r="C389" s="41"/>
      <c r="D389" s="41"/>
      <c r="E389" s="42"/>
      <c r="F389" s="42"/>
      <c r="G389" s="42"/>
      <c r="H389" s="42"/>
      <c r="I389" s="43" t="str">
        <f>+IF(C389="","",IF(Z389=0,"Faltan Datos",IF(Z389="VALORES NO VÁLIDOS","VALORES NO VÁLIDOS",INDEX('[3]EVALUACIÓN DE RIESGO'!$B$5:$B$9,MATCH('ANÁLISIS DE RIESGO'!Z389,'[3]EVALUACIÓN DE RIESGO'!$G$5:$G$9,0),1))))</f>
        <v/>
      </c>
      <c r="J389" s="42"/>
      <c r="K389" s="42"/>
      <c r="L389" s="53" t="str">
        <f t="shared" si="36"/>
        <v/>
      </c>
      <c r="M389" s="47"/>
      <c r="N389" s="47"/>
      <c r="O389" s="42"/>
      <c r="P389" s="42"/>
      <c r="Q389" s="42"/>
      <c r="R389" s="92" t="str">
        <f t="shared" si="32"/>
        <v/>
      </c>
      <c r="V389" s="39" t="str">
        <f>+IF(OR(C389="",E389=""),"",VLOOKUP(E389,'EVALUACIÓN DE RIESGO'!$C$4:$G$9,5,FALSE))</f>
        <v/>
      </c>
      <c r="W389" s="39" t="str">
        <f>+IF(OR(C389="",F389=""),"",INDEX('EVALUACIÓN DE RIESGO'!$G$5:$G$9,MATCH('ANÁLISIS DE RIESGO'!F389,Calidad,0),1))</f>
        <v/>
      </c>
      <c r="X389" s="39" t="str">
        <f>+IF(OR(C389="",G389=""),"",INDEX('EVALUACIÓN DE RIESGO'!$G$5:$G$9,MATCH('ANÁLISIS DE RIESGO'!G389,MedioAmbiente2,0),1))</f>
        <v/>
      </c>
      <c r="Y389" s="39" t="str">
        <f>+IF(OR(C389="",H389=""),"",INDEX('EVALUACIÓN DE RIESGO'!$G$5:$G$9,MATCH('ANÁLISIS DE RIESGO'!H389,Salud,0),1))</f>
        <v/>
      </c>
      <c r="Z389" s="39">
        <f t="shared" si="35"/>
        <v>0</v>
      </c>
      <c r="AA389" s="39">
        <f>+IF(OR(C389="",K389=""),0,VLOOKUP(K389,'EVALUACIÓN DE RIESGO'!$C$22:$D$26,2,FALSE))</f>
        <v>0</v>
      </c>
      <c r="AB389" s="39">
        <f t="shared" si="33"/>
        <v>0</v>
      </c>
      <c r="AC389" s="39" t="str">
        <f>IF(AB389=0,"",LOOKUP(AB389,'EVALUACIÓN DE RIESGO'!$C$30:$C$34,'EVALUACIÓN DE RIESGO'!$B$30:$B$34))</f>
        <v/>
      </c>
      <c r="AD389" s="39">
        <f>+IF(OR(C389="",O389=""),0,VLOOKUP(O389,'EVALUACIÓN DE RIESGO'!$C$22:$D$26,2,FALSE))</f>
        <v>0</v>
      </c>
      <c r="AE389" s="39">
        <f>+IF(OR(C389="",Q389=""),0,(VLOOKUP(Q389,'EVALUACIÓN DE RIESGO'!$B$5:$G$9,6,FALSE)))</f>
        <v>0</v>
      </c>
      <c r="AF389" s="39">
        <f t="shared" si="34"/>
        <v>0</v>
      </c>
      <c r="AG389" s="39" t="str">
        <f>IF(AF389=0,"",LOOKUP(AF389,'EVALUACIÓN DE RIESGO'!$C$30:$C$34,'EVALUACIÓN DE RIESGO'!$B$30:$B$34))</f>
        <v/>
      </c>
    </row>
    <row r="390" spans="1:33" x14ac:dyDescent="0.25">
      <c r="A390" s="40" t="str">
        <f t="shared" si="37"/>
        <v/>
      </c>
      <c r="C390" s="41"/>
      <c r="D390" s="41"/>
      <c r="E390" s="42"/>
      <c r="F390" s="42"/>
      <c r="G390" s="42"/>
      <c r="H390" s="42"/>
      <c r="I390" s="43" t="str">
        <f>+IF(C390="","",IF(Z390=0,"Faltan Datos",IF(Z390="VALORES NO VÁLIDOS","VALORES NO VÁLIDOS",INDEX('[3]EVALUACIÓN DE RIESGO'!$B$5:$B$9,MATCH('ANÁLISIS DE RIESGO'!Z390,'[3]EVALUACIÓN DE RIESGO'!$G$5:$G$9,0),1))))</f>
        <v/>
      </c>
      <c r="J390" s="42"/>
      <c r="K390" s="42"/>
      <c r="L390" s="53" t="str">
        <f t="shared" si="36"/>
        <v/>
      </c>
      <c r="M390" s="47"/>
      <c r="N390" s="47"/>
      <c r="O390" s="42"/>
      <c r="P390" s="42"/>
      <c r="Q390" s="42"/>
      <c r="R390" s="92" t="str">
        <f t="shared" si="32"/>
        <v/>
      </c>
      <c r="V390" s="39" t="str">
        <f>+IF(OR(C390="",E390=""),"",VLOOKUP(E390,'EVALUACIÓN DE RIESGO'!$C$4:$G$9,5,FALSE))</f>
        <v/>
      </c>
      <c r="W390" s="39" t="str">
        <f>+IF(OR(C390="",F390=""),"",INDEX('EVALUACIÓN DE RIESGO'!$G$5:$G$9,MATCH('ANÁLISIS DE RIESGO'!F390,Calidad,0),1))</f>
        <v/>
      </c>
      <c r="X390" s="39" t="str">
        <f>+IF(OR(C390="",G390=""),"",INDEX('EVALUACIÓN DE RIESGO'!$G$5:$G$9,MATCH('ANÁLISIS DE RIESGO'!G390,MedioAmbiente2,0),1))</f>
        <v/>
      </c>
      <c r="Y390" s="39" t="str">
        <f>+IF(OR(C390="",H390=""),"",INDEX('EVALUACIÓN DE RIESGO'!$G$5:$G$9,MATCH('ANÁLISIS DE RIESGO'!H390,Salud,0),1))</f>
        <v/>
      </c>
      <c r="Z390" s="39">
        <f t="shared" si="35"/>
        <v>0</v>
      </c>
      <c r="AA390" s="39">
        <f>+IF(OR(C390="",K390=""),0,VLOOKUP(K390,'EVALUACIÓN DE RIESGO'!$C$22:$D$26,2,FALSE))</f>
        <v>0</v>
      </c>
      <c r="AB390" s="39">
        <f t="shared" si="33"/>
        <v>0</v>
      </c>
      <c r="AC390" s="39" t="str">
        <f>IF(AB390=0,"",LOOKUP(AB390,'EVALUACIÓN DE RIESGO'!$C$30:$C$34,'EVALUACIÓN DE RIESGO'!$B$30:$B$34))</f>
        <v/>
      </c>
      <c r="AD390" s="39">
        <f>+IF(OR(C390="",O390=""),0,VLOOKUP(O390,'EVALUACIÓN DE RIESGO'!$C$22:$D$26,2,FALSE))</f>
        <v>0</v>
      </c>
      <c r="AE390" s="39">
        <f>+IF(OR(C390="",Q390=""),0,(VLOOKUP(Q390,'EVALUACIÓN DE RIESGO'!$B$5:$G$9,6,FALSE)))</f>
        <v>0</v>
      </c>
      <c r="AF390" s="39">
        <f t="shared" si="34"/>
        <v>0</v>
      </c>
      <c r="AG390" s="39" t="str">
        <f>IF(AF390=0,"",LOOKUP(AF390,'EVALUACIÓN DE RIESGO'!$C$30:$C$34,'EVALUACIÓN DE RIESGO'!$B$30:$B$34))</f>
        <v/>
      </c>
    </row>
    <row r="391" spans="1:33" x14ac:dyDescent="0.25">
      <c r="A391" s="40" t="str">
        <f t="shared" si="37"/>
        <v/>
      </c>
      <c r="C391" s="41"/>
      <c r="D391" s="41"/>
      <c r="E391" s="42"/>
      <c r="F391" s="42"/>
      <c r="G391" s="42"/>
      <c r="H391" s="42"/>
      <c r="I391" s="43" t="str">
        <f>+IF(C391="","",IF(Z391=0,"Faltan Datos",IF(Z391="VALORES NO VÁLIDOS","VALORES NO VÁLIDOS",INDEX('[3]EVALUACIÓN DE RIESGO'!$B$5:$B$9,MATCH('ANÁLISIS DE RIESGO'!Z391,'[3]EVALUACIÓN DE RIESGO'!$G$5:$G$9,0),1))))</f>
        <v/>
      </c>
      <c r="J391" s="42"/>
      <c r="K391" s="42"/>
      <c r="L391" s="53" t="str">
        <f t="shared" si="36"/>
        <v/>
      </c>
      <c r="M391" s="47"/>
      <c r="N391" s="47"/>
      <c r="O391" s="42"/>
      <c r="P391" s="42"/>
      <c r="Q391" s="42"/>
      <c r="R391" s="92" t="str">
        <f t="shared" si="32"/>
        <v/>
      </c>
      <c r="V391" s="39" t="str">
        <f>+IF(OR(C391="",E391=""),"",VLOOKUP(E391,'EVALUACIÓN DE RIESGO'!$C$4:$G$9,5,FALSE))</f>
        <v/>
      </c>
      <c r="W391" s="39" t="str">
        <f>+IF(OR(C391="",F391=""),"",INDEX('EVALUACIÓN DE RIESGO'!$G$5:$G$9,MATCH('ANÁLISIS DE RIESGO'!F391,Calidad,0),1))</f>
        <v/>
      </c>
      <c r="X391" s="39" t="str">
        <f>+IF(OR(C391="",G391=""),"",INDEX('EVALUACIÓN DE RIESGO'!$G$5:$G$9,MATCH('ANÁLISIS DE RIESGO'!G391,MedioAmbiente2,0),1))</f>
        <v/>
      </c>
      <c r="Y391" s="39" t="str">
        <f>+IF(OR(C391="",H391=""),"",INDEX('EVALUACIÓN DE RIESGO'!$G$5:$G$9,MATCH('ANÁLISIS DE RIESGO'!H391,Salud,0),1))</f>
        <v/>
      </c>
      <c r="Z391" s="39">
        <f t="shared" si="35"/>
        <v>0</v>
      </c>
      <c r="AA391" s="39">
        <f>+IF(OR(C391="",K391=""),0,VLOOKUP(K391,'EVALUACIÓN DE RIESGO'!$C$22:$D$26,2,FALSE))</f>
        <v>0</v>
      </c>
      <c r="AB391" s="39">
        <f t="shared" si="33"/>
        <v>0</v>
      </c>
      <c r="AC391" s="39" t="str">
        <f>IF(AB391=0,"",LOOKUP(AB391,'EVALUACIÓN DE RIESGO'!$C$30:$C$34,'EVALUACIÓN DE RIESGO'!$B$30:$B$34))</f>
        <v/>
      </c>
      <c r="AD391" s="39">
        <f>+IF(OR(C391="",O391=""),0,VLOOKUP(O391,'EVALUACIÓN DE RIESGO'!$C$22:$D$26,2,FALSE))</f>
        <v>0</v>
      </c>
      <c r="AE391" s="39">
        <f>+IF(OR(C391="",Q391=""),0,(VLOOKUP(Q391,'EVALUACIÓN DE RIESGO'!$B$5:$G$9,6,FALSE)))</f>
        <v>0</v>
      </c>
      <c r="AF391" s="39">
        <f t="shared" si="34"/>
        <v>0</v>
      </c>
      <c r="AG391" s="39" t="str">
        <f>IF(AF391=0,"",LOOKUP(AF391,'EVALUACIÓN DE RIESGO'!$C$30:$C$34,'EVALUACIÓN DE RIESGO'!$B$30:$B$34))</f>
        <v/>
      </c>
    </row>
    <row r="392" spans="1:33" x14ac:dyDescent="0.25">
      <c r="A392" s="40" t="str">
        <f t="shared" si="37"/>
        <v/>
      </c>
      <c r="C392" s="41"/>
      <c r="D392" s="41"/>
      <c r="E392" s="42"/>
      <c r="F392" s="42"/>
      <c r="G392" s="42"/>
      <c r="H392" s="42"/>
      <c r="I392" s="43" t="str">
        <f>+IF(C392="","",IF(Z392=0,"Faltan Datos",IF(Z392="VALORES NO VÁLIDOS","VALORES NO VÁLIDOS",INDEX('[3]EVALUACIÓN DE RIESGO'!$B$5:$B$9,MATCH('ANÁLISIS DE RIESGO'!Z392,'[3]EVALUACIÓN DE RIESGO'!$G$5:$G$9,0),1))))</f>
        <v/>
      </c>
      <c r="J392" s="42"/>
      <c r="K392" s="42"/>
      <c r="L392" s="53" t="str">
        <f t="shared" si="36"/>
        <v/>
      </c>
      <c r="M392" s="47"/>
      <c r="N392" s="47"/>
      <c r="O392" s="42"/>
      <c r="P392" s="42"/>
      <c r="Q392" s="42"/>
      <c r="R392" s="53" t="str">
        <f t="shared" si="32"/>
        <v/>
      </c>
      <c r="V392" s="39" t="str">
        <f>+IF(OR(C392="",E392=""),"",VLOOKUP(E392,'EVALUACIÓN DE RIESGO'!$C$4:$G$9,5,FALSE))</f>
        <v/>
      </c>
      <c r="W392" s="39" t="str">
        <f>+IF(OR(C392="",F392=""),"",INDEX('EVALUACIÓN DE RIESGO'!$G$5:$G$9,MATCH('ANÁLISIS DE RIESGO'!F392,Calidad,0),1))</f>
        <v/>
      </c>
      <c r="X392" s="39" t="str">
        <f>+IF(OR(C392="",G392=""),"",INDEX('EVALUACIÓN DE RIESGO'!$G$5:$G$9,MATCH('ANÁLISIS DE RIESGO'!G392,MedioAmbiente2,0),1))</f>
        <v/>
      </c>
      <c r="Y392" s="39" t="str">
        <f>+IF(OR(C392="",H392=""),"",INDEX('EVALUACIÓN DE RIESGO'!$G$5:$G$9,MATCH('ANÁLISIS DE RIESGO'!H392,Salud,0),1))</f>
        <v/>
      </c>
      <c r="Z392" s="39">
        <f t="shared" si="35"/>
        <v>0</v>
      </c>
      <c r="AA392" s="39">
        <f>+IF(OR(C392="",K392=""),0,VLOOKUP(K392,'EVALUACIÓN DE RIESGO'!$C$22:$D$26,2,FALSE))</f>
        <v>0</v>
      </c>
      <c r="AB392" s="39">
        <f t="shared" si="33"/>
        <v>0</v>
      </c>
      <c r="AC392" s="39" t="str">
        <f>IF(AB392=0,"",LOOKUP(AB392,'EVALUACIÓN DE RIESGO'!$C$30:$C$34,'EVALUACIÓN DE RIESGO'!$B$30:$B$34))</f>
        <v/>
      </c>
      <c r="AD392" s="39">
        <f>+IF(OR(C392="",O392=""),0,VLOOKUP(O392,'EVALUACIÓN DE RIESGO'!$C$22:$D$26,2,FALSE))</f>
        <v>0</v>
      </c>
      <c r="AE392" s="39">
        <f>+IF(OR(C392="",Q392=""),0,(VLOOKUP(Q392,'EVALUACIÓN DE RIESGO'!$B$5:$G$9,6,FALSE)))</f>
        <v>0</v>
      </c>
      <c r="AF392" s="39">
        <f t="shared" si="34"/>
        <v>0</v>
      </c>
      <c r="AG392" s="39" t="str">
        <f>IF(AF392=0,"",LOOKUP(AF392,'EVALUACIÓN DE RIESGO'!$C$30:$C$34,'EVALUACIÓN DE RIESGO'!$B$30:$B$34))</f>
        <v/>
      </c>
    </row>
    <row r="393" spans="1:33" x14ac:dyDescent="0.25">
      <c r="A393" s="40" t="str">
        <f t="shared" si="37"/>
        <v/>
      </c>
      <c r="C393" s="41"/>
      <c r="D393" s="41"/>
      <c r="E393" s="42"/>
      <c r="F393" s="42"/>
      <c r="G393" s="42"/>
      <c r="H393" s="42"/>
      <c r="I393" s="43" t="str">
        <f>+IF(C393="","",IF(Z393=0,"Faltan Datos",IF(Z393="VALORES NO VÁLIDOS","VALORES NO VÁLIDOS",INDEX('[3]EVALUACIÓN DE RIESGO'!$B$5:$B$9,MATCH('ANÁLISIS DE RIESGO'!Z393,'[3]EVALUACIÓN DE RIESGO'!$G$5:$G$9,0),1))))</f>
        <v/>
      </c>
      <c r="J393" s="42"/>
      <c r="K393" s="42"/>
      <c r="L393" s="53" t="str">
        <f t="shared" si="36"/>
        <v/>
      </c>
      <c r="M393" s="47"/>
      <c r="N393" s="47"/>
      <c r="O393" s="42"/>
      <c r="P393" s="42"/>
      <c r="Q393" s="42"/>
      <c r="R393" s="53" t="str">
        <f t="shared" si="32"/>
        <v/>
      </c>
      <c r="V393" s="39" t="str">
        <f>+IF(OR(C393="",E393=""),"",VLOOKUP(E393,'EVALUACIÓN DE RIESGO'!$C$4:$G$9,5,FALSE))</f>
        <v/>
      </c>
      <c r="W393" s="39" t="str">
        <f>+IF(OR(C393="",F393=""),"",INDEX('EVALUACIÓN DE RIESGO'!$G$5:$G$9,MATCH('ANÁLISIS DE RIESGO'!F393,Calidad,0),1))</f>
        <v/>
      </c>
      <c r="X393" s="39" t="str">
        <f>+IF(OR(C393="",G393=""),"",INDEX('EVALUACIÓN DE RIESGO'!$G$5:$G$9,MATCH('ANÁLISIS DE RIESGO'!G393,MedioAmbiente2,0),1))</f>
        <v/>
      </c>
      <c r="Y393" s="39" t="str">
        <f>+IF(OR(C393="",H393=""),"",INDEX('EVALUACIÓN DE RIESGO'!$G$5:$G$9,MATCH('ANÁLISIS DE RIESGO'!H393,Salud,0),1))</f>
        <v/>
      </c>
      <c r="Z393" s="39">
        <f t="shared" si="35"/>
        <v>0</v>
      </c>
      <c r="AA393" s="39">
        <f>+IF(OR(C393="",K393=""),0,VLOOKUP(K393,'EVALUACIÓN DE RIESGO'!$C$22:$D$26,2,FALSE))</f>
        <v>0</v>
      </c>
      <c r="AB393" s="39">
        <f t="shared" si="33"/>
        <v>0</v>
      </c>
      <c r="AC393" s="39" t="str">
        <f>IF(AB393=0,"",LOOKUP(AB393,'EVALUACIÓN DE RIESGO'!$C$30:$C$34,'EVALUACIÓN DE RIESGO'!$B$30:$B$34))</f>
        <v/>
      </c>
      <c r="AD393" s="39">
        <f>+IF(OR(C393="",O393=""),0,VLOOKUP(O393,'EVALUACIÓN DE RIESGO'!$C$22:$D$26,2,FALSE))</f>
        <v>0</v>
      </c>
      <c r="AE393" s="39">
        <f>+IF(OR(C393="",Q393=""),0,(VLOOKUP(Q393,'EVALUACIÓN DE RIESGO'!$B$5:$G$9,6,FALSE)))</f>
        <v>0</v>
      </c>
      <c r="AF393" s="39">
        <f t="shared" si="34"/>
        <v>0</v>
      </c>
      <c r="AG393" s="39" t="str">
        <f>IF(AF393=0,"",LOOKUP(AF393,'EVALUACIÓN DE RIESGO'!$C$30:$C$34,'EVALUACIÓN DE RIESGO'!$B$30:$B$34))</f>
        <v/>
      </c>
    </row>
    <row r="394" spans="1:33" x14ac:dyDescent="0.25">
      <c r="A394" s="40" t="str">
        <f t="shared" si="37"/>
        <v/>
      </c>
      <c r="C394" s="41"/>
      <c r="D394" s="41"/>
      <c r="E394" s="42"/>
      <c r="F394" s="42"/>
      <c r="G394" s="42"/>
      <c r="H394" s="42"/>
      <c r="I394" s="43" t="str">
        <f>+IF(C394="","",IF(Z394=0,"Faltan Datos",IF(Z394="VALORES NO VÁLIDOS","VALORES NO VÁLIDOS",INDEX('[3]EVALUACIÓN DE RIESGO'!$B$5:$B$9,MATCH('ANÁLISIS DE RIESGO'!Z394,'[3]EVALUACIÓN DE RIESGO'!$G$5:$G$9,0),1))))</f>
        <v/>
      </c>
      <c r="J394" s="42"/>
      <c r="K394" s="42"/>
      <c r="L394" s="53" t="str">
        <f t="shared" si="36"/>
        <v/>
      </c>
      <c r="M394" s="47"/>
      <c r="N394" s="47"/>
      <c r="O394" s="42"/>
      <c r="P394" s="42"/>
      <c r="Q394" s="42"/>
      <c r="R394" s="53" t="str">
        <f t="shared" si="32"/>
        <v/>
      </c>
      <c r="V394" s="39" t="str">
        <f>+IF(OR(C394="",E394=""),"",VLOOKUP(E394,'EVALUACIÓN DE RIESGO'!$C$4:$G$9,5,FALSE))</f>
        <v/>
      </c>
      <c r="W394" s="39" t="str">
        <f>+IF(OR(C394="",F394=""),"",INDEX('EVALUACIÓN DE RIESGO'!$G$5:$G$9,MATCH('ANÁLISIS DE RIESGO'!F394,Calidad,0),1))</f>
        <v/>
      </c>
      <c r="X394" s="39" t="str">
        <f>+IF(OR(C394="",G394=""),"",INDEX('EVALUACIÓN DE RIESGO'!$G$5:$G$9,MATCH('ANÁLISIS DE RIESGO'!G394,MedioAmbiente2,0),1))</f>
        <v/>
      </c>
      <c r="Y394" s="39" t="str">
        <f>+IF(OR(C394="",H394=""),"",INDEX('EVALUACIÓN DE RIESGO'!$G$5:$G$9,MATCH('ANÁLISIS DE RIESGO'!H394,Salud,0),1))</f>
        <v/>
      </c>
      <c r="Z394" s="39">
        <f t="shared" si="35"/>
        <v>0</v>
      </c>
      <c r="AA394" s="39">
        <f>+IF(OR(C394="",K394=""),0,VLOOKUP(K394,'EVALUACIÓN DE RIESGO'!$C$22:$D$26,2,FALSE))</f>
        <v>0</v>
      </c>
      <c r="AB394" s="39">
        <f t="shared" si="33"/>
        <v>0</v>
      </c>
      <c r="AC394" s="39" t="str">
        <f>IF(AB394=0,"",LOOKUP(AB394,'EVALUACIÓN DE RIESGO'!$C$30:$C$34,'EVALUACIÓN DE RIESGO'!$B$30:$B$34))</f>
        <v/>
      </c>
      <c r="AD394" s="39">
        <f>+IF(OR(C394="",O394=""),0,VLOOKUP(O394,'EVALUACIÓN DE RIESGO'!$C$22:$D$26,2,FALSE))</f>
        <v>0</v>
      </c>
      <c r="AE394" s="39">
        <f>+IF(OR(C394="",Q394=""),0,(VLOOKUP(Q394,'EVALUACIÓN DE RIESGO'!$B$5:$G$9,6,FALSE)))</f>
        <v>0</v>
      </c>
      <c r="AF394" s="39">
        <f t="shared" si="34"/>
        <v>0</v>
      </c>
      <c r="AG394" s="39" t="str">
        <f>IF(AF394=0,"",LOOKUP(AF394,'EVALUACIÓN DE RIESGO'!$C$30:$C$34,'EVALUACIÓN DE RIESGO'!$B$30:$B$34))</f>
        <v/>
      </c>
    </row>
    <row r="395" spans="1:33" x14ac:dyDescent="0.25">
      <c r="A395" s="40" t="str">
        <f t="shared" si="37"/>
        <v/>
      </c>
      <c r="C395" s="41"/>
      <c r="D395" s="41"/>
      <c r="E395" s="42"/>
      <c r="F395" s="42"/>
      <c r="G395" s="42"/>
      <c r="H395" s="42"/>
      <c r="I395" s="43" t="str">
        <f>+IF(C395="","",IF(Z395=0,"Faltan Datos",IF(Z395="VALORES NO VÁLIDOS","VALORES NO VÁLIDOS",INDEX('[3]EVALUACIÓN DE RIESGO'!$B$5:$B$9,MATCH('ANÁLISIS DE RIESGO'!Z395,'[3]EVALUACIÓN DE RIESGO'!$G$5:$G$9,0),1))))</f>
        <v/>
      </c>
      <c r="J395" s="42"/>
      <c r="K395" s="42"/>
      <c r="L395" s="53" t="str">
        <f t="shared" si="36"/>
        <v/>
      </c>
      <c r="M395" s="47"/>
      <c r="N395" s="47"/>
      <c r="O395" s="42"/>
      <c r="P395" s="42"/>
      <c r="Q395" s="42"/>
      <c r="R395" s="53" t="str">
        <f t="shared" si="32"/>
        <v/>
      </c>
      <c r="V395" s="39" t="str">
        <f>+IF(OR(C395="",E395=""),"",VLOOKUP(E395,'EVALUACIÓN DE RIESGO'!$C$4:$G$9,5,FALSE))</f>
        <v/>
      </c>
      <c r="W395" s="39" t="str">
        <f>+IF(OR(C395="",F395=""),"",INDEX('EVALUACIÓN DE RIESGO'!$G$5:$G$9,MATCH('ANÁLISIS DE RIESGO'!F395,Calidad,0),1))</f>
        <v/>
      </c>
      <c r="X395" s="39" t="str">
        <f>+IF(OR(C395="",G395=""),"",INDEX('EVALUACIÓN DE RIESGO'!$G$5:$G$9,MATCH('ANÁLISIS DE RIESGO'!G395,MedioAmbiente2,0),1))</f>
        <v/>
      </c>
      <c r="Y395" s="39" t="str">
        <f>+IF(OR(C395="",H395=""),"",INDEX('EVALUACIÓN DE RIESGO'!$G$5:$G$9,MATCH('ANÁLISIS DE RIESGO'!H395,Salud,0),1))</f>
        <v/>
      </c>
      <c r="Z395" s="39">
        <f t="shared" si="35"/>
        <v>0</v>
      </c>
      <c r="AA395" s="39">
        <f>+IF(OR(C395="",K395=""),0,VLOOKUP(K395,'EVALUACIÓN DE RIESGO'!$C$22:$D$26,2,FALSE))</f>
        <v>0</v>
      </c>
      <c r="AB395" s="39">
        <f t="shared" si="33"/>
        <v>0</v>
      </c>
      <c r="AC395" s="39" t="str">
        <f>IF(AB395=0,"",LOOKUP(AB395,'EVALUACIÓN DE RIESGO'!$C$30:$C$34,'EVALUACIÓN DE RIESGO'!$B$30:$B$34))</f>
        <v/>
      </c>
      <c r="AD395" s="39">
        <f>+IF(OR(C395="",O395=""),0,VLOOKUP(O395,'EVALUACIÓN DE RIESGO'!$C$22:$D$26,2,FALSE))</f>
        <v>0</v>
      </c>
      <c r="AE395" s="39">
        <f>+IF(OR(C395="",Q395=""),0,(VLOOKUP(Q395,'EVALUACIÓN DE RIESGO'!$B$5:$G$9,6,FALSE)))</f>
        <v>0</v>
      </c>
      <c r="AF395" s="39">
        <f t="shared" si="34"/>
        <v>0</v>
      </c>
      <c r="AG395" s="39" t="str">
        <f>IF(AF395=0,"",LOOKUP(AF395,'EVALUACIÓN DE RIESGO'!$C$30:$C$34,'EVALUACIÓN DE RIESGO'!$B$30:$B$34))</f>
        <v/>
      </c>
    </row>
    <row r="396" spans="1:33" x14ac:dyDescent="0.25">
      <c r="A396" s="40" t="str">
        <f t="shared" si="37"/>
        <v/>
      </c>
      <c r="C396" s="41"/>
      <c r="D396" s="41"/>
      <c r="E396" s="42"/>
      <c r="F396" s="42"/>
      <c r="G396" s="42"/>
      <c r="H396" s="42"/>
      <c r="I396" s="43" t="str">
        <f>+IF(C396="","",IF(Z396=0,"Faltan Datos",IF(Z396="VALORES NO VÁLIDOS","VALORES NO VÁLIDOS",INDEX('[3]EVALUACIÓN DE RIESGO'!$B$5:$B$9,MATCH('ANÁLISIS DE RIESGO'!Z396,'[3]EVALUACIÓN DE RIESGO'!$G$5:$G$9,0),1))))</f>
        <v/>
      </c>
      <c r="J396" s="42"/>
      <c r="K396" s="42"/>
      <c r="L396" s="53" t="str">
        <f t="shared" si="36"/>
        <v/>
      </c>
      <c r="M396" s="47"/>
      <c r="N396" s="47"/>
      <c r="O396" s="42"/>
      <c r="P396" s="42"/>
      <c r="Q396" s="42"/>
      <c r="R396" s="53" t="str">
        <f t="shared" si="32"/>
        <v/>
      </c>
      <c r="V396" s="39" t="str">
        <f>+IF(OR(C396="",E396=""),"",VLOOKUP(E396,'EVALUACIÓN DE RIESGO'!$C$4:$G$9,5,FALSE))</f>
        <v/>
      </c>
      <c r="W396" s="39" t="str">
        <f>+IF(OR(C396="",F396=""),"",INDEX('EVALUACIÓN DE RIESGO'!$G$5:$G$9,MATCH('ANÁLISIS DE RIESGO'!F396,Calidad,0),1))</f>
        <v/>
      </c>
      <c r="X396" s="39" t="str">
        <f>+IF(OR(C396="",G396=""),"",INDEX('EVALUACIÓN DE RIESGO'!$G$5:$G$9,MATCH('ANÁLISIS DE RIESGO'!G396,MedioAmbiente2,0),1))</f>
        <v/>
      </c>
      <c r="Y396" s="39" t="str">
        <f>+IF(OR(C396="",H396=""),"",INDEX('EVALUACIÓN DE RIESGO'!$G$5:$G$9,MATCH('ANÁLISIS DE RIESGO'!H396,Salud,0),1))</f>
        <v/>
      </c>
      <c r="Z396" s="39">
        <f t="shared" si="35"/>
        <v>0</v>
      </c>
      <c r="AA396" s="39">
        <f>+IF(OR(C396="",K396=""),0,VLOOKUP(K396,'EVALUACIÓN DE RIESGO'!$C$22:$D$26,2,FALSE))</f>
        <v>0</v>
      </c>
      <c r="AB396" s="39">
        <f t="shared" si="33"/>
        <v>0</v>
      </c>
      <c r="AC396" s="39" t="str">
        <f>IF(AB396=0,"",LOOKUP(AB396,'EVALUACIÓN DE RIESGO'!$C$30:$C$34,'EVALUACIÓN DE RIESGO'!$B$30:$B$34))</f>
        <v/>
      </c>
      <c r="AD396" s="39">
        <f>+IF(OR(C396="",O396=""),0,VLOOKUP(O396,'EVALUACIÓN DE RIESGO'!$C$22:$D$26,2,FALSE))</f>
        <v>0</v>
      </c>
      <c r="AE396" s="39">
        <f>+IF(OR(C396="",Q396=""),0,(VLOOKUP(Q396,'EVALUACIÓN DE RIESGO'!$B$5:$G$9,6,FALSE)))</f>
        <v>0</v>
      </c>
      <c r="AF396" s="39">
        <f t="shared" si="34"/>
        <v>0</v>
      </c>
      <c r="AG396" s="39" t="str">
        <f>IF(AF396=0,"",LOOKUP(AF396,'EVALUACIÓN DE RIESGO'!$C$30:$C$34,'EVALUACIÓN DE RIESGO'!$B$30:$B$34))</f>
        <v/>
      </c>
    </row>
    <row r="397" spans="1:33" x14ac:dyDescent="0.25">
      <c r="A397" s="54" t="s">
        <v>41</v>
      </c>
      <c r="B397" s="54"/>
      <c r="C397" s="55" t="s">
        <v>41</v>
      </c>
      <c r="D397" s="55" t="s">
        <v>41</v>
      </c>
      <c r="E397" s="55" t="s">
        <v>41</v>
      </c>
      <c r="F397" s="55" t="s">
        <v>41</v>
      </c>
      <c r="G397" s="55" t="s">
        <v>41</v>
      </c>
      <c r="H397" s="55" t="s">
        <v>41</v>
      </c>
      <c r="I397" s="55" t="s">
        <v>41</v>
      </c>
      <c r="J397" s="55" t="s">
        <v>41</v>
      </c>
      <c r="K397" s="55" t="s">
        <v>41</v>
      </c>
      <c r="L397" s="56" t="s">
        <v>41</v>
      </c>
      <c r="M397" s="57" t="s">
        <v>41</v>
      </c>
      <c r="N397" s="57"/>
      <c r="O397" s="58" t="s">
        <v>41</v>
      </c>
      <c r="P397" s="58" t="s">
        <v>41</v>
      </c>
      <c r="Q397" s="58" t="s">
        <v>41</v>
      </c>
      <c r="R397" s="58" t="s">
        <v>41</v>
      </c>
      <c r="S397" s="55" t="s">
        <v>41</v>
      </c>
      <c r="T397" s="55" t="s">
        <v>41</v>
      </c>
      <c r="U397" s="55" t="s">
        <v>41</v>
      </c>
      <c r="V397" s="55" t="s">
        <v>41</v>
      </c>
      <c r="W397" s="55" t="s">
        <v>41</v>
      </c>
      <c r="X397" s="55" t="s">
        <v>41</v>
      </c>
      <c r="Y397" s="55" t="s">
        <v>41</v>
      </c>
      <c r="Z397" s="55" t="s">
        <v>41</v>
      </c>
      <c r="AA397" s="55" t="s">
        <v>41</v>
      </c>
      <c r="AB397" s="55" t="s">
        <v>41</v>
      </c>
      <c r="AC397" s="55" t="s">
        <v>41</v>
      </c>
      <c r="AD397" s="55" t="s">
        <v>41</v>
      </c>
      <c r="AE397" s="55" t="s">
        <v>41</v>
      </c>
      <c r="AF397" s="55" t="s">
        <v>41</v>
      </c>
    </row>
  </sheetData>
  <sheetProtection algorithmName="SHA-512" hashValue="EGV7vB/NtSWsnmNZPLgNm2mY7WhjNTfkt/FIowp5vKRNgfy5bzLLN2n1S7ebcuQ/VsN1377WYfocfd/LGk6+xQ==" saltValue="Sh4NqphwcJD8Qn20Q/Sb1w==" spinCount="100000" sheet="1" insertColumns="0" insertRows="0" deleteColumns="0" deleteRows="0" selectLockedCells="1" autoFilter="0" pivotTables="0"/>
  <dataConsolidate/>
  <mergeCells count="61">
    <mergeCell ref="G59:G60"/>
    <mergeCell ref="H59:H60"/>
    <mergeCell ref="I59:I60"/>
    <mergeCell ref="I11:L11"/>
    <mergeCell ref="I12:L12"/>
    <mergeCell ref="G56:J56"/>
    <mergeCell ref="G58:H58"/>
    <mergeCell ref="J58:K58"/>
    <mergeCell ref="AD17:AD18"/>
    <mergeCell ref="AE17:AE18"/>
    <mergeCell ref="AF17:AG18"/>
    <mergeCell ref="G54:H54"/>
    <mergeCell ref="O17:O18"/>
    <mergeCell ref="P17:P18"/>
    <mergeCell ref="Q17:Q18"/>
    <mergeCell ref="R17:R18"/>
    <mergeCell ref="V17:Z17"/>
    <mergeCell ref="AA17:AA18"/>
    <mergeCell ref="K17:K18"/>
    <mergeCell ref="L17:L18"/>
    <mergeCell ref="M17:M18"/>
    <mergeCell ref="N17:N18"/>
    <mergeCell ref="AB17:AC18"/>
    <mergeCell ref="B17:B18"/>
    <mergeCell ref="C17:C18"/>
    <mergeCell ref="D17:D18"/>
    <mergeCell ref="E17:I17"/>
    <mergeCell ref="J17:J18"/>
    <mergeCell ref="AD16:AG16"/>
    <mergeCell ref="Z11:AA11"/>
    <mergeCell ref="B12:C12"/>
    <mergeCell ref="F11:G11"/>
    <mergeCell ref="Z12:AA12"/>
    <mergeCell ref="C14:E14"/>
    <mergeCell ref="V16:AC16"/>
    <mergeCell ref="B16:D16"/>
    <mergeCell ref="E16:L16"/>
    <mergeCell ref="M16:N16"/>
    <mergeCell ref="O16:R16"/>
    <mergeCell ref="N9:N12"/>
    <mergeCell ref="B11:C11"/>
    <mergeCell ref="B8:C8"/>
    <mergeCell ref="F8:G8"/>
    <mergeCell ref="B9:C9"/>
    <mergeCell ref="F9:G9"/>
    <mergeCell ref="B10:C10"/>
    <mergeCell ref="F10:G10"/>
    <mergeCell ref="I8:L8"/>
    <mergeCell ref="I9:L9"/>
    <mergeCell ref="I10:L10"/>
    <mergeCell ref="F12:G12"/>
    <mergeCell ref="M11:M12"/>
    <mergeCell ref="P5:R5"/>
    <mergeCell ref="M7:N7"/>
    <mergeCell ref="O7:R7"/>
    <mergeCell ref="Z7:AA7"/>
    <mergeCell ref="C5:I5"/>
    <mergeCell ref="K5:L5"/>
    <mergeCell ref="M5:O5"/>
    <mergeCell ref="D7:L7"/>
    <mergeCell ref="B7:C7"/>
  </mergeCells>
  <conditionalFormatting sqref="L388:L396 L20:L29">
    <cfRule type="expression" dxfId="74" priority="56">
      <formula>SEARCH("Relevante",$L20,1)&gt;0</formula>
    </cfRule>
    <cfRule type="expression" dxfId="73" priority="57">
      <formula>SEARCH("Crítico",$L20,1)&gt;0</formula>
    </cfRule>
    <cfRule type="expression" dxfId="72" priority="58">
      <formula>SEARCH("Mayor",$L20,1)&gt;1</formula>
    </cfRule>
    <cfRule type="expression" dxfId="71" priority="59">
      <formula>SEARCH("Moderado",$L20,1)&gt;0</formula>
    </cfRule>
    <cfRule type="expression" dxfId="70" priority="60">
      <formula>SEARCH("Menor",$L20,1)&gt;1</formula>
    </cfRule>
  </conditionalFormatting>
  <conditionalFormatting sqref="I66:I396 I20:I29 I44:I53">
    <cfRule type="expression" dxfId="69" priority="54">
      <formula>$I20&lt;&gt;""</formula>
    </cfRule>
  </conditionalFormatting>
  <conditionalFormatting sqref="R195:R396 R20:R29">
    <cfRule type="expression" dxfId="68" priority="61">
      <formula>SEARCH("Relevante",$R20,1)&gt;0</formula>
    </cfRule>
    <cfRule type="expression" dxfId="67" priority="62">
      <formula>SEARCH("CrÍtico",$R20,1)&gt;0</formula>
    </cfRule>
    <cfRule type="expression" dxfId="66" priority="63">
      <formula>SEARCH("Mayor",$R20,1)&gt;1</formula>
    </cfRule>
    <cfRule type="expression" dxfId="65" priority="64">
      <formula>SEARCH("Moderado",$R20,1)&gt;0</formula>
    </cfRule>
    <cfRule type="expression" dxfId="64" priority="65">
      <formula>SEARCH("Menor",$R20,1)&gt;1</formula>
    </cfRule>
  </conditionalFormatting>
  <conditionalFormatting sqref="R114:R194">
    <cfRule type="expression" dxfId="63" priority="48">
      <formula>$C114&lt;&gt;""</formula>
    </cfRule>
  </conditionalFormatting>
  <conditionalFormatting sqref="R114:R194">
    <cfRule type="expression" dxfId="62" priority="49">
      <formula>SEARCH("Relevante",$R114,1)&gt;0</formula>
    </cfRule>
    <cfRule type="expression" dxfId="61" priority="50">
      <formula>SEARCH("Critico",$R114,1)&gt;0</formula>
    </cfRule>
    <cfRule type="expression" dxfId="60" priority="51">
      <formula>SEARCH("Mayor",$R114,1)&gt;1</formula>
    </cfRule>
    <cfRule type="expression" dxfId="59" priority="52">
      <formula>SEARCH("Moderado",$R114,1)&gt;0</formula>
    </cfRule>
    <cfRule type="expression" dxfId="58" priority="53">
      <formula>SEARCH("Menor",$R114,1)&gt;1</formula>
    </cfRule>
  </conditionalFormatting>
  <conditionalFormatting sqref="L44:L387">
    <cfRule type="expression" dxfId="57" priority="43">
      <formula>SEARCH("Relevante",$L44,1)&gt;0</formula>
    </cfRule>
    <cfRule type="expression" dxfId="56" priority="44">
      <formula>SEARCH("Critico",$L44,1)&gt;0</formula>
    </cfRule>
    <cfRule type="expression" dxfId="55" priority="45">
      <formula>SEARCH("Mayor",$L44,1)&gt;1</formula>
    </cfRule>
    <cfRule type="expression" dxfId="54" priority="46">
      <formula>SEARCH("Moderado",$L44,1)&gt;0</formula>
    </cfRule>
    <cfRule type="expression" dxfId="53" priority="47">
      <formula>SEARCH("Menor",$L44,1)&gt;1</formula>
    </cfRule>
  </conditionalFormatting>
  <conditionalFormatting sqref="L44:L387">
    <cfRule type="expression" dxfId="52" priority="42">
      <formula>$C44&lt;&gt;""</formula>
    </cfRule>
  </conditionalFormatting>
  <conditionalFormatting sqref="R44:R113">
    <cfRule type="expression" dxfId="51" priority="36">
      <formula>$C44&lt;&gt;""</formula>
    </cfRule>
  </conditionalFormatting>
  <conditionalFormatting sqref="R44:R113">
    <cfRule type="expression" dxfId="50" priority="37">
      <formula>SEARCH("Relevante",$R44,1)&gt;0</formula>
    </cfRule>
    <cfRule type="expression" dxfId="49" priority="38">
      <formula>SEARCH("Critico",$R44,1)&gt;0</formula>
    </cfRule>
    <cfRule type="expression" dxfId="48" priority="39">
      <formula>SEARCH("Mayor",$R44,1)&gt;1</formula>
    </cfRule>
    <cfRule type="expression" dxfId="47" priority="40">
      <formula>SEARCH("Moderado",$R44,1)&gt;0</formula>
    </cfRule>
    <cfRule type="expression" dxfId="46" priority="41">
      <formula>SEARCH("Menor",$R44,1)&gt;1</formula>
    </cfRule>
  </conditionalFormatting>
  <conditionalFormatting sqref="B20:B43">
    <cfRule type="expression" dxfId="45" priority="35">
      <formula>$C20&lt;&gt;""</formula>
    </cfRule>
  </conditionalFormatting>
  <conditionalFormatting sqref="C24:C43">
    <cfRule type="expression" dxfId="44" priority="34">
      <formula>$C24&lt;&gt;""</formula>
    </cfRule>
  </conditionalFormatting>
  <conditionalFormatting sqref="J21:J29">
    <cfRule type="expression" dxfId="43" priority="28">
      <formula>$C21&lt;&gt;""</formula>
    </cfRule>
  </conditionalFormatting>
  <conditionalFormatting sqref="C23">
    <cfRule type="expression" dxfId="42" priority="24">
      <formula>$C23&lt;&gt;""</formula>
    </cfRule>
  </conditionalFormatting>
  <conditionalFormatting sqref="C22">
    <cfRule type="expression" dxfId="41" priority="25">
      <formula>$C22&lt;&gt;""</formula>
    </cfRule>
  </conditionalFormatting>
  <conditionalFormatting sqref="C21">
    <cfRule type="expression" dxfId="40" priority="23">
      <formula>$C21&lt;&gt;""</formula>
    </cfRule>
  </conditionalFormatting>
  <conditionalFormatting sqref="E21:H29">
    <cfRule type="expression" dxfId="39" priority="22">
      <formula>$C21&lt;&gt;""</formula>
    </cfRule>
  </conditionalFormatting>
  <conditionalFormatting sqref="K21:K29">
    <cfRule type="expression" dxfId="38" priority="21">
      <formula>$C21&lt;&gt;""</formula>
    </cfRule>
  </conditionalFormatting>
  <conditionalFormatting sqref="R20:R29">
    <cfRule type="cellIs" dxfId="37" priority="16" operator="equal">
      <formula>"FALTAN ACCIONES"</formula>
    </cfRule>
  </conditionalFormatting>
  <conditionalFormatting sqref="L30:L43">
    <cfRule type="expression" dxfId="36" priority="11">
      <formula>SEARCH("Relevante",$L30,1)&gt;0</formula>
    </cfRule>
    <cfRule type="expression" dxfId="35" priority="12">
      <formula>SEARCH("Crítico",$L30,1)&gt;0</formula>
    </cfRule>
    <cfRule type="expression" dxfId="34" priority="13">
      <formula>SEARCH("Mayor",$L30,1)&gt;1</formula>
    </cfRule>
    <cfRule type="expression" dxfId="33" priority="14">
      <formula>SEARCH("Moderado",$L30,1)&gt;0</formula>
    </cfRule>
    <cfRule type="expression" dxfId="32" priority="15">
      <formula>SEARCH("Menor",$L30,1)&gt;1</formula>
    </cfRule>
  </conditionalFormatting>
  <conditionalFormatting sqref="I30:I43">
    <cfRule type="expression" dxfId="31" priority="10">
      <formula>$I30&lt;&gt;""</formula>
    </cfRule>
  </conditionalFormatting>
  <conditionalFormatting sqref="J30:J43">
    <cfRule type="expression" dxfId="30" priority="9">
      <formula>$C30&lt;&gt;""</formula>
    </cfRule>
  </conditionalFormatting>
  <conditionalFormatting sqref="E30:H43">
    <cfRule type="expression" dxfId="29" priority="8">
      <formula>$C30&lt;&gt;""</formula>
    </cfRule>
  </conditionalFormatting>
  <conditionalFormatting sqref="K30:K43">
    <cfRule type="expression" dxfId="28" priority="7">
      <formula>$C30&lt;&gt;""</formula>
    </cfRule>
  </conditionalFormatting>
  <conditionalFormatting sqref="R30:R43">
    <cfRule type="expression" dxfId="27" priority="2">
      <formula>SEARCH("Relevante",$R30,1)&gt;0</formula>
    </cfRule>
    <cfRule type="expression" dxfId="26" priority="3">
      <formula>SEARCH("CrÍtico",$R30,1)&gt;0</formula>
    </cfRule>
    <cfRule type="expression" dxfId="25" priority="4">
      <formula>SEARCH("Mayor",$R30,1)&gt;1</formula>
    </cfRule>
    <cfRule type="expression" dxfId="24" priority="5">
      <formula>SEARCH("Moderado",$R30,1)&gt;0</formula>
    </cfRule>
    <cfRule type="expression" dxfId="23" priority="6">
      <formula>SEARCH("Menor",$R30,1)&gt;1</formula>
    </cfRule>
  </conditionalFormatting>
  <conditionalFormatting sqref="R30:R43">
    <cfRule type="cellIs" dxfId="22" priority="1" operator="equal">
      <formula>"FALTAN ACCIONES"</formula>
    </cfRule>
  </conditionalFormatting>
  <dataValidations count="13">
    <dataValidation type="list" allowBlank="1" showInputMessage="1" showErrorMessage="1" errorTitle="DATO NO VÁLIDO" error="Debe elegir un valor de la lista desplegable" sqref="J66:J396 J44:J53 P20:P396">
      <formula1>Exposición</formula1>
    </dataValidation>
    <dataValidation type="list" allowBlank="1" showInputMessage="1" showErrorMessage="1" errorTitle="DATO NO VALIDO" error="Debe elegir un valor de la lista desplegable" sqref="H66:H396 H44:H53">
      <formula1>Difusión</formula1>
    </dataValidation>
    <dataValidation type="list" allowBlank="1" showInputMessage="1" showErrorMessage="1" errorTitle="DATO NO VALIDO" error="Debe elegir un valor de la lista desplegable" sqref="G66:G396 G44:G53">
      <formula1>Medioambiente</formula1>
    </dataValidation>
    <dataValidation type="list" allowBlank="1" showInputMessage="1" showErrorMessage="1" errorTitle="DATO NO VALIDO" error="Debe elegir un valor de la lista desplegable" sqref="F44:F396">
      <formula1>Costos</formula1>
    </dataValidation>
    <dataValidation type="list" allowBlank="1" showInputMessage="1" showErrorMessage="1" errorTitle="DATO NO VALIDO" error="Debe elegir un valor de las lista desplegable" sqref="E44:E396">
      <formula1>Personas</formula1>
    </dataValidation>
    <dataValidation type="list" allowBlank="1" showInputMessage="1" showErrorMessage="1" errorTitle="DATO NO VÁLIDO" error="Debe elegir un valor de la lista desplegable" sqref="K44:K53 K66:K396 Q44:Q396">
      <formula1>Probabilidad</formula1>
    </dataValidation>
    <dataValidation type="list" allowBlank="1" showInputMessage="1" showErrorMessage="1" errorTitle="DATO NO VÁLIDO" error="Debe elegir un valor de la lista desplegable" sqref="O44:O396">
      <formula1>Consecuencia</formula1>
    </dataValidation>
    <dataValidation type="list" allowBlank="1" showInputMessage="1" showErrorMessage="1" errorTitle="DATO NO VALIDO" error="Debe elegir un valor de las lista desplegable" sqref="E20:E43">
      <formula1>Seguridad</formula1>
    </dataValidation>
    <dataValidation type="list" allowBlank="1" showInputMessage="1" showErrorMessage="1" errorTitle="DATO NO VALIDO" error="Debe elegir un valor de la lista desplegable" sqref="F20:F43">
      <formula1>Calidad</formula1>
    </dataValidation>
    <dataValidation type="list" allowBlank="1" showInputMessage="1" showErrorMessage="1" errorTitle="DATO NO VALIDO" error="Debe elegir un valor de la lista desplegable" sqref="G20:G43">
      <formula1>MedioAmbiente2</formula1>
    </dataValidation>
    <dataValidation type="list" allowBlank="1" showInputMessage="1" showErrorMessage="1" errorTitle="DATO NO VALIDO" error="Debe elegir un valor de la lista desplegable" sqref="H20:H43">
      <formula1>Salud</formula1>
    </dataValidation>
    <dataValidation type="list" allowBlank="1" showInputMessage="1" showErrorMessage="1" errorTitle="DATO NO VÁLIDO" error="Debe elegir un valor de la lista desplegable" sqref="K20:K43 O20:O43">
      <formula1>Probabilidad2</formula1>
    </dataValidation>
    <dataValidation type="list" allowBlank="1" showInputMessage="1" showErrorMessage="1" errorTitle="DATO NO VÁLIDO" error="Debe elegir un valor de la lista desplegable" sqref="Q20:Q43">
      <formula1>Consecuencias</formula1>
    </dataValidation>
  </dataValidations>
  <pageMargins left="0.23622047244094491" right="0.23622047244094491" top="0.39370078740157483" bottom="0.39370078740157483" header="0" footer="0"/>
  <pageSetup paperSize="9" scale="47" fitToWidth="2" orientation="portrait" r:id="rId1"/>
  <headerFooter>
    <oddHeader>&amp;R&amp;"Calibri"&amp;10&amp;K000000Clasificación YPF: No Confidencial&amp;1#</oddHeader>
  </headerFooter>
  <rowBreaks count="1" manualBreakCount="1">
    <brk id="29" min="1" max="17" man="1"/>
  </rowBreaks>
  <colBreaks count="1" manualBreakCount="1">
    <brk id="12" min="4" max="28" man="1"/>
  </colBreaks>
  <ignoredErrors>
    <ignoredError sqref="B21:B29 G10 B42:B43 M9 F8:F9"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DATO NO VÁLIDO" error="Debe elegir un valor de la lista desplegable">
          <x14:formula1>
            <xm:f>'\\Ssbuetydat03\01-G P&amp;WO\1_CENTRAL\Excelencia Oper\MCO\10. Proyectos\2016\4. Riesgo\Final\[Análisis de Riesgo Operativo - VFin 11-17.xlsb]EVALUACIÓN DE RIESGO'!#REF!</xm:f>
          </x14:formula1>
          <xm:sqref>J20:J43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B050"/>
  </sheetPr>
  <dimension ref="A1:XFB1048537"/>
  <sheetViews>
    <sheetView showGridLines="0" showRowColHeaders="0" view="pageBreakPreview" zoomScale="90" zoomScaleNormal="100" zoomScaleSheetLayoutView="90" workbookViewId="0">
      <selection activeCell="K35" sqref="K35"/>
    </sheetView>
  </sheetViews>
  <sheetFormatPr baseColWidth="10" defaultRowHeight="15" x14ac:dyDescent="0.25"/>
  <cols>
    <col min="1" max="1" width="5.7109375" customWidth="1"/>
    <col min="2" max="2" width="21" customWidth="1"/>
    <col min="3" max="3" width="20.7109375" customWidth="1"/>
    <col min="4" max="6" width="25.7109375" customWidth="1"/>
    <col min="7" max="7" width="14" customWidth="1"/>
    <col min="8" max="8" width="5.7109375" customWidth="1"/>
    <col min="16379" max="16379" width="15.5703125" customWidth="1"/>
    <col min="16380" max="16380" width="17.42578125" customWidth="1"/>
    <col min="16381" max="16381" width="20.7109375" customWidth="1"/>
    <col min="16382" max="16382" width="28.28515625" customWidth="1"/>
  </cols>
  <sheetData>
    <row r="1" spans="1:8" ht="7.5" customHeight="1" x14ac:dyDescent="0.25">
      <c r="A1" s="206"/>
      <c r="B1" s="207"/>
      <c r="C1" s="207"/>
      <c r="D1" s="207"/>
      <c r="E1" s="207"/>
      <c r="F1" s="207"/>
      <c r="G1" s="207"/>
      <c r="H1" s="208"/>
    </row>
    <row r="2" spans="1:8" ht="15.75" x14ac:dyDescent="0.25">
      <c r="A2" s="212"/>
      <c r="B2" s="393" t="s">
        <v>238</v>
      </c>
      <c r="C2" s="393"/>
      <c r="D2" s="393"/>
      <c r="E2" s="393"/>
      <c r="F2" s="393"/>
      <c r="G2" s="393"/>
      <c r="H2" s="151"/>
    </row>
    <row r="3" spans="1:8" x14ac:dyDescent="0.25">
      <c r="A3" s="149"/>
      <c r="B3" s="59" t="s">
        <v>314</v>
      </c>
      <c r="C3" s="59"/>
      <c r="D3" s="59"/>
      <c r="E3" s="59"/>
      <c r="F3" s="59"/>
      <c r="G3" s="59"/>
      <c r="H3" s="151"/>
    </row>
    <row r="4" spans="1:8" ht="14.25" customHeight="1" x14ac:dyDescent="0.25">
      <c r="A4" s="149"/>
      <c r="B4" s="59"/>
      <c r="C4" s="59"/>
      <c r="D4" s="59"/>
      <c r="E4" s="59"/>
      <c r="F4" s="59"/>
      <c r="G4" s="59"/>
      <c r="H4" s="151"/>
    </row>
    <row r="5" spans="1:8" ht="18.75" customHeight="1" x14ac:dyDescent="0.25">
      <c r="A5" s="149"/>
      <c r="B5" s="383" t="s">
        <v>239</v>
      </c>
      <c r="C5" s="384"/>
      <c r="D5" s="385"/>
      <c r="E5" s="59"/>
      <c r="F5" s="59"/>
      <c r="G5" s="59"/>
      <c r="H5" s="151"/>
    </row>
    <row r="6" spans="1:8" x14ac:dyDescent="0.25">
      <c r="A6" s="149"/>
      <c r="B6" s="216" t="s">
        <v>80</v>
      </c>
      <c r="C6" s="216" t="s">
        <v>240</v>
      </c>
      <c r="D6" s="216" t="s">
        <v>47</v>
      </c>
      <c r="E6" s="59"/>
      <c r="F6" s="59"/>
      <c r="G6" s="59"/>
      <c r="H6" s="151"/>
    </row>
    <row r="7" spans="1:8" x14ac:dyDescent="0.25">
      <c r="A7" s="149"/>
      <c r="B7" s="213" t="s">
        <v>199</v>
      </c>
      <c r="C7" s="214" t="s">
        <v>323</v>
      </c>
      <c r="D7" s="215">
        <v>1</v>
      </c>
      <c r="E7" s="59"/>
      <c r="F7" s="59"/>
      <c r="G7" s="59"/>
      <c r="H7" s="151"/>
    </row>
    <row r="8" spans="1:8" x14ac:dyDescent="0.25">
      <c r="A8" s="149"/>
      <c r="B8" s="197" t="s">
        <v>200</v>
      </c>
      <c r="C8" s="199" t="s">
        <v>324</v>
      </c>
      <c r="D8" s="198">
        <v>2</v>
      </c>
      <c r="E8" s="59"/>
      <c r="F8" s="59"/>
      <c r="G8" s="59"/>
      <c r="H8" s="151"/>
    </row>
    <row r="9" spans="1:8" x14ac:dyDescent="0.25">
      <c r="A9" s="149"/>
      <c r="B9" s="197" t="s">
        <v>304</v>
      </c>
      <c r="C9" s="199" t="s">
        <v>325</v>
      </c>
      <c r="D9" s="198">
        <v>3</v>
      </c>
      <c r="E9" s="59"/>
      <c r="F9" s="59"/>
      <c r="G9" s="59"/>
      <c r="H9" s="151"/>
    </row>
    <row r="10" spans="1:8" x14ac:dyDescent="0.25">
      <c r="A10" s="149"/>
      <c r="B10" s="197" t="s">
        <v>202</v>
      </c>
      <c r="C10" s="199" t="s">
        <v>326</v>
      </c>
      <c r="D10" s="198">
        <v>4</v>
      </c>
      <c r="E10" s="59"/>
      <c r="F10" s="59"/>
      <c r="G10" s="59"/>
      <c r="H10" s="151"/>
    </row>
    <row r="11" spans="1:8" x14ac:dyDescent="0.25">
      <c r="A11" s="149"/>
      <c r="B11" s="197" t="s">
        <v>244</v>
      </c>
      <c r="C11" s="199" t="s">
        <v>305</v>
      </c>
      <c r="D11" s="198">
        <v>5</v>
      </c>
      <c r="E11" s="59"/>
      <c r="F11" s="59"/>
      <c r="G11" s="59"/>
      <c r="H11" s="151"/>
    </row>
    <row r="12" spans="1:8" x14ac:dyDescent="0.25">
      <c r="A12" s="149"/>
      <c r="B12" s="194"/>
      <c r="C12" s="195"/>
      <c r="D12" s="196"/>
      <c r="E12" s="59"/>
      <c r="F12" s="59"/>
      <c r="G12" s="59"/>
      <c r="H12" s="151"/>
    </row>
    <row r="13" spans="1:8" ht="15.75" thickBot="1" x14ac:dyDescent="0.3">
      <c r="A13" s="163"/>
      <c r="B13" s="5" t="s">
        <v>246</v>
      </c>
      <c r="C13" s="5"/>
      <c r="D13" s="5"/>
      <c r="E13" s="5"/>
      <c r="F13" s="59"/>
      <c r="G13" s="59"/>
      <c r="H13" s="151"/>
    </row>
    <row r="14" spans="1:8" x14ac:dyDescent="0.25">
      <c r="A14" s="209"/>
      <c r="B14" s="59"/>
      <c r="C14" s="59"/>
      <c r="D14" s="59"/>
      <c r="E14" s="59"/>
      <c r="F14" s="207"/>
      <c r="G14" s="207"/>
      <c r="H14" s="151"/>
    </row>
    <row r="15" spans="1:8" ht="15.75" x14ac:dyDescent="0.25">
      <c r="A15" s="212"/>
      <c r="B15" s="393" t="s">
        <v>247</v>
      </c>
      <c r="C15" s="393"/>
      <c r="D15" s="393"/>
      <c r="E15" s="393"/>
      <c r="F15" s="393"/>
      <c r="G15" s="393"/>
      <c r="H15" s="151"/>
    </row>
    <row r="16" spans="1:8" x14ac:dyDescent="0.25">
      <c r="A16" s="149"/>
      <c r="B16" s="396" t="s">
        <v>315</v>
      </c>
      <c r="C16" s="396"/>
      <c r="D16" s="396"/>
      <c r="E16" s="396"/>
      <c r="F16" s="396"/>
      <c r="G16" s="396"/>
      <c r="H16" s="151"/>
    </row>
    <row r="17" spans="1:8" x14ac:dyDescent="0.25">
      <c r="A17" s="149"/>
      <c r="B17" s="396"/>
      <c r="C17" s="396"/>
      <c r="D17" s="396"/>
      <c r="E17" s="396"/>
      <c r="F17" s="396"/>
      <c r="G17" s="396"/>
      <c r="H17" s="151"/>
    </row>
    <row r="18" spans="1:8" ht="12" customHeight="1" x14ac:dyDescent="0.25">
      <c r="A18" s="149"/>
      <c r="B18" s="59"/>
      <c r="C18" s="59"/>
      <c r="D18" s="59"/>
      <c r="E18" s="59"/>
      <c r="F18" s="59"/>
      <c r="G18" s="59"/>
      <c r="H18" s="151"/>
    </row>
    <row r="19" spans="1:8" ht="18.75" customHeight="1" x14ac:dyDescent="0.25">
      <c r="A19" s="149"/>
      <c r="B19" s="381" t="s">
        <v>248</v>
      </c>
      <c r="C19" s="381"/>
      <c r="D19" s="381"/>
      <c r="E19" s="381"/>
      <c r="F19" s="381"/>
      <c r="G19" s="381"/>
      <c r="H19" s="151"/>
    </row>
    <row r="20" spans="1:8" x14ac:dyDescent="0.25">
      <c r="A20" s="149"/>
      <c r="B20" s="216" t="s">
        <v>249</v>
      </c>
      <c r="C20" s="216" t="s">
        <v>31</v>
      </c>
      <c r="D20" s="216" t="s">
        <v>44</v>
      </c>
      <c r="E20" s="216" t="s">
        <v>46</v>
      </c>
      <c r="F20" s="216" t="s">
        <v>32</v>
      </c>
      <c r="G20" s="216" t="s">
        <v>47</v>
      </c>
      <c r="H20" s="151"/>
    </row>
    <row r="21" spans="1:8" ht="60" x14ac:dyDescent="0.25">
      <c r="A21" s="149"/>
      <c r="B21" s="217" t="s">
        <v>12</v>
      </c>
      <c r="C21" s="218" t="s">
        <v>50</v>
      </c>
      <c r="D21" s="219" t="s">
        <v>49</v>
      </c>
      <c r="E21" s="219" t="s">
        <v>37</v>
      </c>
      <c r="F21" s="219" t="s">
        <v>51</v>
      </c>
      <c r="G21" s="215">
        <v>1</v>
      </c>
      <c r="H21" s="151"/>
    </row>
    <row r="22" spans="1:8" ht="90" x14ac:dyDescent="0.25">
      <c r="A22" s="149"/>
      <c r="B22" s="200" t="s">
        <v>52</v>
      </c>
      <c r="C22" s="201" t="s">
        <v>55</v>
      </c>
      <c r="D22" s="210" t="s">
        <v>54</v>
      </c>
      <c r="E22" s="210" t="s">
        <v>56</v>
      </c>
      <c r="F22" s="210" t="s">
        <v>38</v>
      </c>
      <c r="G22" s="198">
        <v>2</v>
      </c>
      <c r="H22" s="151"/>
    </row>
    <row r="23" spans="1:8" ht="90" x14ac:dyDescent="0.25">
      <c r="A23" s="149"/>
      <c r="B23" s="200" t="s">
        <v>57</v>
      </c>
      <c r="C23" s="201" t="s">
        <v>60</v>
      </c>
      <c r="D23" s="210" t="s">
        <v>35</v>
      </c>
      <c r="E23" s="210" t="s">
        <v>61</v>
      </c>
      <c r="F23" s="210" t="s">
        <v>62</v>
      </c>
      <c r="G23" s="198">
        <v>3</v>
      </c>
      <c r="H23" s="151"/>
    </row>
    <row r="24" spans="1:8" ht="60" x14ac:dyDescent="0.25">
      <c r="A24" s="149"/>
      <c r="B24" s="200" t="s">
        <v>63</v>
      </c>
      <c r="C24" s="201" t="s">
        <v>66</v>
      </c>
      <c r="D24" s="210" t="s">
        <v>65</v>
      </c>
      <c r="E24" s="210" t="s">
        <v>67</v>
      </c>
      <c r="F24" s="210" t="s">
        <v>68</v>
      </c>
      <c r="G24" s="198">
        <v>4</v>
      </c>
      <c r="H24" s="151"/>
    </row>
    <row r="25" spans="1:8" ht="75" x14ac:dyDescent="0.25">
      <c r="A25" s="149"/>
      <c r="B25" s="200" t="s">
        <v>86</v>
      </c>
      <c r="C25" s="201" t="s">
        <v>36</v>
      </c>
      <c r="D25" s="210" t="s">
        <v>71</v>
      </c>
      <c r="E25" s="210" t="s">
        <v>72</v>
      </c>
      <c r="F25" s="210" t="s">
        <v>73</v>
      </c>
      <c r="G25" s="198">
        <v>5</v>
      </c>
      <c r="H25" s="151"/>
    </row>
    <row r="26" spans="1:8" ht="7.5" customHeight="1" x14ac:dyDescent="0.25">
      <c r="A26" s="149"/>
      <c r="B26" s="59"/>
      <c r="C26" s="59"/>
      <c r="D26" s="59"/>
      <c r="E26" s="59"/>
      <c r="F26" s="59"/>
      <c r="G26" s="59"/>
      <c r="H26" s="151"/>
    </row>
    <row r="27" spans="1:8" ht="15.75" x14ac:dyDescent="0.25">
      <c r="A27" s="392" t="s">
        <v>262</v>
      </c>
      <c r="B27" s="393"/>
      <c r="C27" s="393"/>
      <c r="D27" s="393"/>
      <c r="E27" s="393"/>
      <c r="F27" s="393"/>
      <c r="G27" s="393"/>
      <c r="H27" s="151"/>
    </row>
    <row r="28" spans="1:8" ht="18" customHeight="1" x14ac:dyDescent="0.3">
      <c r="A28" s="386" t="s">
        <v>316</v>
      </c>
      <c r="B28" s="387"/>
      <c r="C28" s="387"/>
      <c r="D28" s="387"/>
      <c r="E28" s="387"/>
      <c r="F28" s="387"/>
      <c r="G28" s="59"/>
      <c r="H28" s="151"/>
    </row>
    <row r="29" spans="1:8" ht="18" customHeight="1" x14ac:dyDescent="0.25">
      <c r="A29" s="388" t="s">
        <v>302</v>
      </c>
      <c r="B29" s="389"/>
      <c r="C29" s="389"/>
      <c r="D29" s="389"/>
      <c r="E29" s="389"/>
      <c r="F29" s="389"/>
      <c r="G29" s="59"/>
      <c r="H29" s="151"/>
    </row>
    <row r="30" spans="1:8" ht="27" customHeight="1" x14ac:dyDescent="0.25">
      <c r="A30" s="390" t="s">
        <v>301</v>
      </c>
      <c r="B30" s="391"/>
      <c r="C30" s="391"/>
      <c r="D30" s="391"/>
      <c r="E30" s="391"/>
      <c r="F30" s="391"/>
      <c r="G30" s="59"/>
      <c r="H30" s="151"/>
    </row>
    <row r="31" spans="1:8" ht="6.75" customHeight="1" x14ac:dyDescent="0.25">
      <c r="A31" s="149"/>
      <c r="B31" s="59"/>
      <c r="C31" s="59"/>
      <c r="D31" s="59"/>
      <c r="E31" s="59"/>
      <c r="F31" s="59"/>
      <c r="G31" s="59"/>
      <c r="H31" s="151"/>
    </row>
    <row r="32" spans="1:8" ht="27" customHeight="1" x14ac:dyDescent="0.25">
      <c r="A32" s="149"/>
      <c r="B32" s="211" t="s">
        <v>360</v>
      </c>
      <c r="C32" s="211" t="s">
        <v>303</v>
      </c>
      <c r="D32" s="394" t="s">
        <v>264</v>
      </c>
      <c r="E32" s="395"/>
      <c r="F32" s="395"/>
      <c r="G32" s="59"/>
      <c r="H32" s="151"/>
    </row>
    <row r="33" spans="1:10" ht="67.5" customHeight="1" x14ac:dyDescent="0.3">
      <c r="A33" s="149"/>
      <c r="B33" s="65" t="s">
        <v>12</v>
      </c>
      <c r="C33" s="66" t="s">
        <v>48</v>
      </c>
      <c r="D33" s="379" t="s">
        <v>306</v>
      </c>
      <c r="E33" s="380"/>
      <c r="F33" s="380"/>
      <c r="G33" s="59"/>
      <c r="H33" s="151"/>
    </row>
    <row r="34" spans="1:10" ht="54.95" customHeight="1" x14ac:dyDescent="0.3">
      <c r="A34" s="149"/>
      <c r="B34" s="70" t="s">
        <v>52</v>
      </c>
      <c r="C34" s="71" t="s">
        <v>53</v>
      </c>
      <c r="D34" s="379" t="s">
        <v>307</v>
      </c>
      <c r="E34" s="380"/>
      <c r="F34" s="380"/>
      <c r="G34" s="59"/>
      <c r="H34" s="151"/>
    </row>
    <row r="35" spans="1:10" ht="54.95" customHeight="1" x14ac:dyDescent="0.3">
      <c r="A35" s="149"/>
      <c r="B35" s="145" t="s">
        <v>57</v>
      </c>
      <c r="C35" s="146" t="s">
        <v>58</v>
      </c>
      <c r="D35" s="379"/>
      <c r="E35" s="380"/>
      <c r="F35" s="380"/>
      <c r="G35" s="59"/>
      <c r="H35" s="151"/>
    </row>
    <row r="36" spans="1:10" ht="54.95" customHeight="1" x14ac:dyDescent="0.3">
      <c r="A36" s="149"/>
      <c r="B36" s="147" t="s">
        <v>63</v>
      </c>
      <c r="C36" s="148" t="s">
        <v>64</v>
      </c>
      <c r="D36" s="379" t="s">
        <v>308</v>
      </c>
      <c r="E36" s="380"/>
      <c r="F36" s="380"/>
      <c r="G36" s="59"/>
      <c r="H36" s="151"/>
    </row>
    <row r="37" spans="1:10" ht="54.95" customHeight="1" x14ac:dyDescent="0.3">
      <c r="A37" s="149"/>
      <c r="B37" s="72" t="s">
        <v>86</v>
      </c>
      <c r="C37" s="73" t="s">
        <v>70</v>
      </c>
      <c r="D37" s="379"/>
      <c r="E37" s="380"/>
      <c r="F37" s="380"/>
      <c r="G37" s="59"/>
      <c r="H37" s="151"/>
    </row>
    <row r="38" spans="1:10" ht="15.75" thickBot="1" x14ac:dyDescent="0.3">
      <c r="A38" s="186"/>
      <c r="B38" s="5"/>
      <c r="C38" s="5"/>
      <c r="D38" s="5"/>
      <c r="E38" s="5"/>
      <c r="F38" s="5"/>
      <c r="G38" s="5"/>
      <c r="H38" s="164"/>
    </row>
    <row r="39" spans="1:10" x14ac:dyDescent="0.25">
      <c r="H39" s="33"/>
      <c r="I39" s="33"/>
      <c r="J39" s="33"/>
    </row>
    <row r="40" spans="1:10" ht="18.75" x14ac:dyDescent="0.25">
      <c r="G40" s="59"/>
      <c r="H40" s="382"/>
      <c r="I40" s="382"/>
      <c r="J40" s="276"/>
    </row>
    <row r="41" spans="1:10" ht="18.75" x14ac:dyDescent="0.3">
      <c r="G41" s="59"/>
      <c r="H41" s="202"/>
      <c r="I41" s="202"/>
      <c r="J41" s="276"/>
    </row>
    <row r="42" spans="1:10" ht="18.75" x14ac:dyDescent="0.3">
      <c r="G42" s="59"/>
      <c r="H42" s="202"/>
      <c r="I42" s="202"/>
      <c r="J42" s="276"/>
    </row>
    <row r="43" spans="1:10" ht="18.75" x14ac:dyDescent="0.3">
      <c r="G43" s="59"/>
      <c r="H43" s="202"/>
      <c r="I43" s="202"/>
      <c r="J43" s="276"/>
    </row>
    <row r="44" spans="1:10" ht="18.75" x14ac:dyDescent="0.3">
      <c r="G44" s="59"/>
      <c r="H44" s="203"/>
      <c r="I44" s="203"/>
      <c r="J44" s="276"/>
    </row>
    <row r="45" spans="1:10" ht="18.75" x14ac:dyDescent="0.3">
      <c r="G45" s="59"/>
      <c r="H45" s="203"/>
      <c r="I45" s="203"/>
      <c r="J45" s="276"/>
    </row>
    <row r="46" spans="1:10" x14ac:dyDescent="0.25">
      <c r="G46" s="59"/>
      <c r="H46" s="59"/>
      <c r="I46" s="59"/>
      <c r="J46" s="59"/>
    </row>
    <row r="47" spans="1:10" x14ac:dyDescent="0.25">
      <c r="G47" s="59"/>
      <c r="H47" s="59"/>
      <c r="I47" s="59"/>
      <c r="J47" s="59"/>
    </row>
    <row r="1048483" spans="16379:16382" ht="15.75" thickBot="1" x14ac:dyDescent="0.3"/>
    <row r="1048484" spans="16379:16382" ht="27.75" customHeight="1" thickBot="1" x14ac:dyDescent="0.3">
      <c r="XEY1048484" s="165" t="s">
        <v>80</v>
      </c>
      <c r="XEZ1048484" s="166" t="s">
        <v>263</v>
      </c>
      <c r="XFA1048484" s="365" t="s">
        <v>264</v>
      </c>
      <c r="XFB1048484" s="366"/>
    </row>
    <row r="1048485" spans="16379:16382" ht="42.75" customHeight="1" x14ac:dyDescent="0.25">
      <c r="XEY1048485" s="167"/>
      <c r="XEZ1048485" s="168"/>
      <c r="XFA1048485" s="367" t="s">
        <v>265</v>
      </c>
      <c r="XFB1048485" s="368"/>
    </row>
    <row r="1048486" spans="16379:16382" ht="42.75" customHeight="1" x14ac:dyDescent="0.25">
      <c r="XEY1048486" s="169" t="s">
        <v>266</v>
      </c>
      <c r="XEZ1048486" s="170" t="s">
        <v>267</v>
      </c>
      <c r="XFA1048486" s="369" t="s">
        <v>268</v>
      </c>
      <c r="XFB1048486" s="370"/>
    </row>
    <row r="1048487" spans="16379:16382" ht="42.75" customHeight="1" thickBot="1" x14ac:dyDescent="0.3">
      <c r="XEY1048487" s="171"/>
      <c r="XEZ1048487" s="172"/>
      <c r="XFA1048487" s="363" t="s">
        <v>269</v>
      </c>
      <c r="XFB1048487" s="364"/>
    </row>
    <row r="1048488" spans="16379:16382" ht="42.75" customHeight="1" x14ac:dyDescent="0.25">
      <c r="XEY1048488" s="173"/>
      <c r="XEZ1048488" s="174"/>
      <c r="XFA1048488" s="371" t="s">
        <v>270</v>
      </c>
      <c r="XFB1048488" s="372"/>
    </row>
    <row r="1048489" spans="16379:16382" ht="42.75" customHeight="1" x14ac:dyDescent="0.25">
      <c r="XEY1048489" s="173" t="s">
        <v>271</v>
      </c>
      <c r="XEZ1048489" s="174" t="s">
        <v>272</v>
      </c>
      <c r="XFA1048489" s="373" t="s">
        <v>273</v>
      </c>
      <c r="XFB1048489" s="374"/>
    </row>
    <row r="1048490" spans="16379:16382" ht="42.75" customHeight="1" thickBot="1" x14ac:dyDescent="0.3">
      <c r="XEY1048490" s="175"/>
      <c r="XEZ1048490" s="176"/>
      <c r="XFA1048490" s="375" t="s">
        <v>274</v>
      </c>
      <c r="XFB1048490" s="376"/>
    </row>
    <row r="1048491" spans="16379:16382" ht="42.75" customHeight="1" x14ac:dyDescent="0.25">
      <c r="XEY1048491" s="173"/>
      <c r="XEZ1048491" s="174"/>
      <c r="XFA1048491" s="371" t="s">
        <v>275</v>
      </c>
      <c r="XFB1048491" s="372"/>
    </row>
    <row r="1048492" spans="16379:16382" ht="42.75" customHeight="1" x14ac:dyDescent="0.25">
      <c r="XEY1048492" s="173"/>
      <c r="XEZ1048492" s="174"/>
      <c r="XFA1048492" s="373" t="s">
        <v>276</v>
      </c>
      <c r="XFB1048492" s="374"/>
    </row>
    <row r="1048493" spans="16379:16382" ht="42.75" customHeight="1" x14ac:dyDescent="0.25">
      <c r="XEY1048493" s="173"/>
      <c r="XEZ1048493" s="174"/>
      <c r="XFA1048493" s="373" t="s">
        <v>277</v>
      </c>
      <c r="XFB1048493" s="374"/>
    </row>
    <row r="1048494" spans="16379:16382" ht="42.75" customHeight="1" x14ac:dyDescent="0.25">
      <c r="XEY1048494" s="173" t="s">
        <v>278</v>
      </c>
      <c r="XEZ1048494" s="174" t="s">
        <v>279</v>
      </c>
      <c r="XFA1048494" s="373" t="s">
        <v>280</v>
      </c>
      <c r="XFB1048494" s="374"/>
    </row>
    <row r="1048495" spans="16379:16382" ht="42.75" customHeight="1" x14ac:dyDescent="0.25">
      <c r="XEY1048495" s="177"/>
      <c r="XEZ1048495" s="178"/>
      <c r="XFA1048495" s="373" t="s">
        <v>281</v>
      </c>
      <c r="XFB1048495" s="374"/>
    </row>
    <row r="1048496" spans="16379:16382" ht="42.75" customHeight="1" x14ac:dyDescent="0.25">
      <c r="XEY1048496" s="177"/>
      <c r="XEZ1048496" s="178"/>
      <c r="XFA1048496" s="377" t="s">
        <v>282</v>
      </c>
      <c r="XFB1048496" s="378"/>
    </row>
    <row r="1048497" spans="16379:16382" ht="42.75" customHeight="1" thickBot="1" x14ac:dyDescent="0.3">
      <c r="XEY1048497" s="179"/>
      <c r="XEZ1048497" s="176"/>
      <c r="XFA1048497" s="375" t="s">
        <v>283</v>
      </c>
      <c r="XFB1048497" s="376"/>
    </row>
    <row r="1048498" spans="16379:16382" ht="42.75" customHeight="1" x14ac:dyDescent="0.25">
      <c r="XEY1048498" s="180"/>
      <c r="XEZ1048498" s="181"/>
      <c r="XFA1048498" s="361" t="s">
        <v>284</v>
      </c>
      <c r="XFB1048498" s="362"/>
    </row>
    <row r="1048499" spans="16379:16382" ht="42.75" customHeight="1" x14ac:dyDescent="0.25">
      <c r="XEY1048499" s="180"/>
      <c r="XEZ1048499" s="181"/>
      <c r="XFA1048499" s="359" t="s">
        <v>285</v>
      </c>
      <c r="XFB1048499" s="360"/>
    </row>
    <row r="1048500" spans="16379:16382" ht="42.75" customHeight="1" x14ac:dyDescent="0.25">
      <c r="XEY1048500" s="180" t="s">
        <v>286</v>
      </c>
      <c r="XEZ1048500" s="181"/>
      <c r="XFA1048500" s="357" t="s">
        <v>287</v>
      </c>
      <c r="XFB1048500" s="358"/>
    </row>
    <row r="1048501" spans="16379:16382" ht="42.75" customHeight="1" x14ac:dyDescent="0.25">
      <c r="XEY1048501" s="182"/>
      <c r="XEZ1048501" s="181" t="s">
        <v>288</v>
      </c>
      <c r="XFA1048501" s="359" t="s">
        <v>289</v>
      </c>
      <c r="XFB1048501" s="360"/>
    </row>
    <row r="1048502" spans="16379:16382" ht="42.75" customHeight="1" thickBot="1" x14ac:dyDescent="0.3">
      <c r="XEY1048502" s="183"/>
      <c r="XEZ1048502" s="184"/>
      <c r="XFA1048502" s="349" t="s">
        <v>296</v>
      </c>
      <c r="XFB1048502" s="350"/>
    </row>
    <row r="1048503" spans="16379:16382" ht="42.75" customHeight="1" x14ac:dyDescent="0.25">
      <c r="XEY1048503" s="180"/>
      <c r="XEZ1048503" s="181"/>
      <c r="XFA1048503" s="361" t="s">
        <v>290</v>
      </c>
      <c r="XFB1048503" s="362"/>
    </row>
    <row r="1048504" spans="16379:16382" ht="42.75" customHeight="1" x14ac:dyDescent="0.25">
      <c r="XEY1048504" s="180" t="s">
        <v>291</v>
      </c>
      <c r="XEZ1048504" s="181" t="s">
        <v>292</v>
      </c>
      <c r="XFA1048504" s="357" t="s">
        <v>293</v>
      </c>
      <c r="XFB1048504" s="358"/>
    </row>
    <row r="1048505" spans="16379:16382" ht="42.75" customHeight="1" x14ac:dyDescent="0.25">
      <c r="XEY1048505" s="182"/>
      <c r="XEZ1048505" s="185"/>
      <c r="XFA1048505" s="357" t="s">
        <v>294</v>
      </c>
      <c r="XFB1048505" s="358"/>
    </row>
    <row r="1048506" spans="16379:16382" ht="42.75" customHeight="1" thickBot="1" x14ac:dyDescent="0.3">
      <c r="XEY1048506" s="183"/>
      <c r="XEZ1048506" s="184"/>
      <c r="XFA1048506" s="349" t="s">
        <v>295</v>
      </c>
      <c r="XFB1048506" s="350"/>
    </row>
    <row r="1048510" spans="16379:16382" ht="15.75" thickBot="1" x14ac:dyDescent="0.3"/>
    <row r="1048511" spans="16379:16382" ht="18.75" thickBot="1" x14ac:dyDescent="0.3">
      <c r="XEY1048511" s="351" t="s">
        <v>221</v>
      </c>
      <c r="XEZ1048511" s="352"/>
      <c r="XFA1048511" s="352"/>
      <c r="XFB1048511" s="353"/>
    </row>
    <row r="1048512" spans="16379:16382" ht="15.75" thickBot="1" x14ac:dyDescent="0.3">
      <c r="XEY1048512" s="152" t="s">
        <v>80</v>
      </c>
      <c r="XEZ1048512" s="153" t="s">
        <v>222</v>
      </c>
      <c r="XFA1048512" s="153" t="s">
        <v>223</v>
      </c>
      <c r="XFB1048512" s="153" t="s">
        <v>47</v>
      </c>
    </row>
    <row r="1048513" spans="16379:16382" ht="26.25" thickBot="1" x14ac:dyDescent="0.3">
      <c r="XEY1048513" s="154" t="s">
        <v>224</v>
      </c>
      <c r="XEZ1048513" s="155">
        <v>41708</v>
      </c>
      <c r="XFA1048513" s="156" t="s">
        <v>225</v>
      </c>
      <c r="XFB1048513" s="157">
        <v>0.3</v>
      </c>
    </row>
    <row r="1048514" spans="16379:16382" ht="15.75" thickBot="1" x14ac:dyDescent="0.3">
      <c r="XEY1048514" s="154" t="s">
        <v>226</v>
      </c>
      <c r="XEZ1048514" s="155">
        <v>41680</v>
      </c>
      <c r="XFA1048514" s="156" t="s">
        <v>227</v>
      </c>
      <c r="XFB1048514" s="157">
        <v>0.6</v>
      </c>
    </row>
    <row r="1048515" spans="16379:16382" ht="25.5" x14ac:dyDescent="0.25">
      <c r="XEY1048515" s="187" t="s">
        <v>228</v>
      </c>
      <c r="XEZ1048515" s="188">
        <v>41649</v>
      </c>
      <c r="XFA1048515" s="158" t="s">
        <v>297</v>
      </c>
      <c r="XFB1048515" s="189">
        <v>1.2</v>
      </c>
    </row>
    <row r="1048516" spans="16379:16382" ht="26.25" thickBot="1" x14ac:dyDescent="0.3">
      <c r="XEY1048516" s="154" t="s">
        <v>229</v>
      </c>
      <c r="XEZ1048516" s="159" t="s">
        <v>230</v>
      </c>
      <c r="XFA1048516" s="156" t="s">
        <v>231</v>
      </c>
      <c r="XFB1048516" s="157">
        <v>2.5</v>
      </c>
    </row>
    <row r="1048517" spans="16379:16382" ht="18.75" thickBot="1" x14ac:dyDescent="0.3">
      <c r="XEY1048517" s="154" t="s">
        <v>232</v>
      </c>
      <c r="XEZ1048517" s="159" t="s">
        <v>233</v>
      </c>
      <c r="XFA1048517" s="156" t="s">
        <v>234</v>
      </c>
      <c r="XFB1048517" s="157">
        <v>5</v>
      </c>
    </row>
    <row r="1048518" spans="16379:16382" ht="18.75" thickBot="1" x14ac:dyDescent="0.3">
      <c r="XEY1048518" s="154" t="s">
        <v>235</v>
      </c>
      <c r="XEZ1048518" s="159" t="s">
        <v>236</v>
      </c>
      <c r="XFA1048518" s="156" t="s">
        <v>237</v>
      </c>
      <c r="XFB1048518" s="157">
        <v>10</v>
      </c>
    </row>
    <row r="1048519" spans="16379:16382" ht="15.75" thickBot="1" x14ac:dyDescent="0.3"/>
    <row r="1048520" spans="16379:16382" ht="18.75" thickBot="1" x14ac:dyDescent="0.3">
      <c r="XEY1048520" s="351" t="s">
        <v>239</v>
      </c>
      <c r="XEZ1048520" s="352"/>
      <c r="XFA1048520" s="353"/>
    </row>
    <row r="1048521" spans="16379:16382" ht="15.75" thickBot="1" x14ac:dyDescent="0.3">
      <c r="XEY1048521" s="160"/>
      <c r="XEZ1048521" s="161"/>
      <c r="XFA1048521" s="161"/>
    </row>
    <row r="1048522" spans="16379:16382" ht="26.25" thickBot="1" x14ac:dyDescent="0.3">
      <c r="XEY1048522" s="162" t="s">
        <v>80</v>
      </c>
      <c r="XEZ1048522" s="157" t="s">
        <v>240</v>
      </c>
      <c r="XFA1048522" s="157" t="s">
        <v>47</v>
      </c>
    </row>
    <row r="1048523" spans="16379:16382" ht="26.25" thickBot="1" x14ac:dyDescent="0.3">
      <c r="XEY1048523" s="154" t="s">
        <v>241</v>
      </c>
      <c r="XEZ1048523" s="155">
        <v>41769</v>
      </c>
      <c r="XFA1048523" s="157">
        <v>0.3</v>
      </c>
    </row>
    <row r="1048524" spans="16379:16382" ht="26.25" thickBot="1" x14ac:dyDescent="0.3">
      <c r="XEY1048524" s="154" t="s">
        <v>242</v>
      </c>
      <c r="XEZ1048524" s="155">
        <v>41739</v>
      </c>
      <c r="XFA1048524" s="157">
        <v>0.6</v>
      </c>
    </row>
    <row r="1048525" spans="16379:16382" ht="26.25" thickBot="1" x14ac:dyDescent="0.3">
      <c r="XEY1048525" s="154" t="s">
        <v>243</v>
      </c>
      <c r="XEZ1048525" s="155">
        <v>41708</v>
      </c>
      <c r="XFA1048525" s="157">
        <v>1.2</v>
      </c>
    </row>
    <row r="1048526" spans="16379:16382" ht="15.75" thickBot="1" x14ac:dyDescent="0.3">
      <c r="XEY1048526" s="154" t="s">
        <v>228</v>
      </c>
      <c r="XEZ1048526" s="155">
        <v>41680</v>
      </c>
      <c r="XFA1048526" s="157">
        <v>2.5</v>
      </c>
    </row>
    <row r="1048527" spans="16379:16382" ht="15.75" thickBot="1" x14ac:dyDescent="0.3">
      <c r="XEY1048527" s="154" t="s">
        <v>202</v>
      </c>
      <c r="XEZ1048527" s="155">
        <v>41649</v>
      </c>
      <c r="XFA1048527" s="157">
        <v>5</v>
      </c>
    </row>
    <row r="1048528" spans="16379:16382" ht="18.75" thickBot="1" x14ac:dyDescent="0.3">
      <c r="XEY1048528" s="154" t="s">
        <v>244</v>
      </c>
      <c r="XEZ1048528" s="159" t="s">
        <v>245</v>
      </c>
      <c r="XFA1048528" s="157">
        <v>10</v>
      </c>
    </row>
    <row r="1048529" spans="16379:16381" ht="15.75" thickBot="1" x14ac:dyDescent="0.3"/>
    <row r="1048530" spans="16379:16381" ht="18.75" thickBot="1" x14ac:dyDescent="0.3">
      <c r="XEY1048530" s="354" t="s">
        <v>248</v>
      </c>
      <c r="XEZ1048530" s="355"/>
      <c r="XFA1048530" s="356"/>
    </row>
    <row r="1048531" spans="16379:16381" ht="26.25" thickBot="1" x14ac:dyDescent="0.3">
      <c r="XEY1048531" s="162" t="s">
        <v>249</v>
      </c>
      <c r="XEZ1048531" s="157" t="s">
        <v>250</v>
      </c>
      <c r="XFA1048531" s="157" t="s">
        <v>47</v>
      </c>
    </row>
    <row r="1048532" spans="16379:16381" ht="15.75" thickBot="1" x14ac:dyDescent="0.3">
      <c r="XEY1048532" s="154" t="s">
        <v>251</v>
      </c>
      <c r="XEZ1048532" s="156" t="s">
        <v>252</v>
      </c>
      <c r="XFA1048532" s="157">
        <v>1.7</v>
      </c>
    </row>
    <row r="1048533" spans="16379:16381" ht="39" thickBot="1" x14ac:dyDescent="0.3">
      <c r="XEY1048533" s="154" t="s">
        <v>253</v>
      </c>
      <c r="XEZ1048533" s="156" t="s">
        <v>254</v>
      </c>
      <c r="XFA1048533" s="157">
        <v>3</v>
      </c>
    </row>
    <row r="1048534" spans="16379:16381" ht="39" thickBot="1" x14ac:dyDescent="0.3">
      <c r="XEY1048534" s="154" t="s">
        <v>255</v>
      </c>
      <c r="XEZ1048534" s="156" t="s">
        <v>256</v>
      </c>
      <c r="XFA1048534" s="157">
        <v>7</v>
      </c>
    </row>
    <row r="1048535" spans="16379:16381" ht="39" thickBot="1" x14ac:dyDescent="0.3">
      <c r="XEY1048535" s="187" t="s">
        <v>257</v>
      </c>
      <c r="XEZ1048535" s="158" t="s">
        <v>298</v>
      </c>
      <c r="XFA1048535" s="189">
        <v>16</v>
      </c>
    </row>
    <row r="1048536" spans="16379:16381" ht="26.25" thickBot="1" x14ac:dyDescent="0.3">
      <c r="XEY1048536" s="190" t="s">
        <v>258</v>
      </c>
      <c r="XEZ1048536" s="191" t="s">
        <v>259</v>
      </c>
      <c r="XFA1048536" s="192">
        <v>40</v>
      </c>
    </row>
    <row r="1048537" spans="16379:16381" ht="26.25" thickBot="1" x14ac:dyDescent="0.3">
      <c r="XEY1048537" s="154" t="s">
        <v>260</v>
      </c>
      <c r="XEZ1048537" s="156" t="s">
        <v>261</v>
      </c>
      <c r="XFA1048537" s="157">
        <v>100</v>
      </c>
    </row>
  </sheetData>
  <sheetProtection algorithmName="SHA-512" hashValue="KM2v6U+op4ZKFd6ORYk/ODxbbXUqawrXppdcVY0bKXV++rGc4tmQr94oD8H14w1yBPxlGkK3/4u1MJ13fFHKmA==" saltValue="7P/gCxVl2gegoFCLbBlryA==" spinCount="100000" sheet="1" objects="1" scenarios="1"/>
  <mergeCells count="40">
    <mergeCell ref="B2:G2"/>
    <mergeCell ref="B15:G15"/>
    <mergeCell ref="D32:F32"/>
    <mergeCell ref="D33:F33"/>
    <mergeCell ref="D34:F35"/>
    <mergeCell ref="B16:G17"/>
    <mergeCell ref="D36:F37"/>
    <mergeCell ref="B19:G19"/>
    <mergeCell ref="H40:I40"/>
    <mergeCell ref="B5:D5"/>
    <mergeCell ref="A28:F28"/>
    <mergeCell ref="A29:F29"/>
    <mergeCell ref="A30:F30"/>
    <mergeCell ref="A27:G27"/>
    <mergeCell ref="XFA1048487:XFB1048487"/>
    <mergeCell ref="XFA1048484:XFB1048484"/>
    <mergeCell ref="XFA1048485:XFB1048485"/>
    <mergeCell ref="XFA1048486:XFB1048486"/>
    <mergeCell ref="XFA1048499:XFB1048499"/>
    <mergeCell ref="XFA1048488:XFB1048488"/>
    <mergeCell ref="XFA1048489:XFB1048489"/>
    <mergeCell ref="XFA1048490:XFB1048490"/>
    <mergeCell ref="XFA1048491:XFB1048491"/>
    <mergeCell ref="XFA1048492:XFB1048492"/>
    <mergeCell ref="XFA1048493:XFB1048493"/>
    <mergeCell ref="XFA1048494:XFB1048494"/>
    <mergeCell ref="XFA1048495:XFB1048495"/>
    <mergeCell ref="XFA1048496:XFB1048496"/>
    <mergeCell ref="XFA1048497:XFB1048497"/>
    <mergeCell ref="XFA1048498:XFB1048498"/>
    <mergeCell ref="XFA1048506:XFB1048506"/>
    <mergeCell ref="XEY1048511:XFB1048511"/>
    <mergeCell ref="XEY1048520:XFA1048520"/>
    <mergeCell ref="XEY1048530:XFA1048530"/>
    <mergeCell ref="XFA1048500:XFB1048500"/>
    <mergeCell ref="XFA1048501:XFB1048501"/>
    <mergeCell ref="XFA1048502:XFB1048502"/>
    <mergeCell ref="XFA1048503:XFB1048503"/>
    <mergeCell ref="XFA1048504:XFB1048504"/>
    <mergeCell ref="XFA1048505:XFB1048505"/>
  </mergeCells>
  <printOptions horizontalCentered="1"/>
  <pageMargins left="0.70866141732283472" right="0.70866141732283472" top="0.74803149606299213" bottom="0.74803149606299213" header="0.31496062992125984" footer="0.31496062992125984"/>
  <pageSetup paperSize="9" scale="73" orientation="landscape" horizontalDpi="4294967295" verticalDpi="4294967295" r:id="rId1"/>
  <headerFooter>
    <oddHeader>&amp;R&amp;"Calibri"&amp;10&amp;K000000Clasificación YPF: No Confidencial&amp;1#</oddHead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sheetPr>
  <dimension ref="B1:Z58"/>
  <sheetViews>
    <sheetView showGridLines="0" showRowColHeaders="0" view="pageBreakPreview" zoomScaleNormal="100" zoomScaleSheetLayoutView="100" workbookViewId="0">
      <selection activeCell="J27" sqref="J27"/>
    </sheetView>
  </sheetViews>
  <sheetFormatPr baseColWidth="10" defaultRowHeight="15" x14ac:dyDescent="0.25"/>
  <cols>
    <col min="1" max="1" width="8.140625" customWidth="1"/>
    <col min="3" max="3" width="3.7109375" customWidth="1"/>
    <col min="4" max="4" width="1.140625" customWidth="1"/>
    <col min="5" max="9" width="15.7109375" customWidth="1"/>
    <col min="18" max="26" width="11.42578125" style="93"/>
  </cols>
  <sheetData>
    <row r="1" spans="2:14" s="93" customFormat="1" x14ac:dyDescent="0.25"/>
    <row r="2" spans="2:14" s="93" customFormat="1" ht="21" x14ac:dyDescent="0.35">
      <c r="B2" s="403" t="s">
        <v>220</v>
      </c>
      <c r="C2" s="403"/>
      <c r="D2" s="403"/>
      <c r="E2" s="403"/>
      <c r="F2" s="403"/>
      <c r="G2" s="403"/>
      <c r="H2" s="403"/>
      <c r="I2" s="403"/>
    </row>
    <row r="3" spans="2:14" s="93" customFormat="1" ht="15.75" thickBot="1" x14ac:dyDescent="0.3"/>
    <row r="4" spans="2:14" s="93" customFormat="1" ht="30.75" thickBot="1" x14ac:dyDescent="0.3">
      <c r="B4" s="397" t="s">
        <v>197</v>
      </c>
      <c r="C4" s="398"/>
      <c r="E4" s="94" t="s">
        <v>322</v>
      </c>
      <c r="F4" s="95" t="s">
        <v>321</v>
      </c>
      <c r="G4" s="95" t="s">
        <v>320</v>
      </c>
      <c r="H4" s="95" t="s">
        <v>319</v>
      </c>
      <c r="I4" s="96" t="s">
        <v>198</v>
      </c>
    </row>
    <row r="5" spans="2:14" s="93" customFormat="1" ht="4.5" customHeight="1" thickBot="1" x14ac:dyDescent="0.3">
      <c r="B5" s="399"/>
      <c r="C5" s="400"/>
      <c r="E5"/>
      <c r="F5"/>
      <c r="G5"/>
      <c r="H5"/>
      <c r="I5"/>
    </row>
    <row r="6" spans="2:14" s="93" customFormat="1" x14ac:dyDescent="0.25">
      <c r="B6" s="399"/>
      <c r="C6" s="400"/>
      <c r="E6" s="97" t="s">
        <v>199</v>
      </c>
      <c r="F6" s="98" t="s">
        <v>200</v>
      </c>
      <c r="G6" s="144" t="s">
        <v>201</v>
      </c>
      <c r="H6" s="133" t="s">
        <v>202</v>
      </c>
      <c r="I6" s="99" t="s">
        <v>203</v>
      </c>
    </row>
    <row r="7" spans="2:14" s="93" customFormat="1" ht="15.75" thickBot="1" x14ac:dyDescent="0.3">
      <c r="B7" s="401"/>
      <c r="C7" s="402"/>
      <c r="E7" s="100">
        <v>1</v>
      </c>
      <c r="F7" s="101">
        <v>2</v>
      </c>
      <c r="G7" s="101">
        <v>3</v>
      </c>
      <c r="H7" s="101">
        <v>4</v>
      </c>
      <c r="I7" s="102">
        <v>5</v>
      </c>
      <c r="N7" s="224"/>
    </row>
    <row r="8" spans="2:14" s="93" customFormat="1" ht="4.5" customHeight="1" thickBot="1" x14ac:dyDescent="0.3"/>
    <row r="9" spans="2:14" s="93" customFormat="1" ht="43.5" customHeight="1" thickBot="1" x14ac:dyDescent="0.3">
      <c r="B9" s="103" t="s">
        <v>12</v>
      </c>
      <c r="C9" s="104">
        <v>1</v>
      </c>
      <c r="E9" s="105" t="s">
        <v>204</v>
      </c>
      <c r="F9" s="106" t="s">
        <v>205</v>
      </c>
      <c r="G9" s="107" t="s">
        <v>206</v>
      </c>
      <c r="H9" s="108" t="s">
        <v>207</v>
      </c>
      <c r="I9" s="143" t="s">
        <v>208</v>
      </c>
    </row>
    <row r="10" spans="2:14" s="93" customFormat="1" ht="43.5" customHeight="1" thickTop="1" thickBot="1" x14ac:dyDescent="0.3">
      <c r="B10" s="221" t="s">
        <v>52</v>
      </c>
      <c r="C10" s="109">
        <v>2</v>
      </c>
      <c r="E10" s="110" t="s">
        <v>205</v>
      </c>
      <c r="F10" s="111" t="s">
        <v>207</v>
      </c>
      <c r="G10" s="140" t="s">
        <v>209</v>
      </c>
      <c r="H10" s="142" t="s">
        <v>210</v>
      </c>
      <c r="I10" s="128" t="s">
        <v>211</v>
      </c>
    </row>
    <row r="11" spans="2:14" s="93" customFormat="1" ht="43.5" customHeight="1" thickTop="1" thickBot="1" x14ac:dyDescent="0.3">
      <c r="B11" s="222" t="s">
        <v>57</v>
      </c>
      <c r="C11" s="109">
        <v>3</v>
      </c>
      <c r="E11" s="113" t="s">
        <v>206</v>
      </c>
      <c r="F11" s="140" t="s">
        <v>209</v>
      </c>
      <c r="G11" s="142" t="s">
        <v>212</v>
      </c>
      <c r="H11" s="128" t="s">
        <v>213</v>
      </c>
      <c r="I11" s="131" t="s">
        <v>214</v>
      </c>
    </row>
    <row r="12" spans="2:14" s="93" customFormat="1" ht="43.5" customHeight="1" thickTop="1" thickBot="1" x14ac:dyDescent="0.3">
      <c r="B12" s="132" t="s">
        <v>63</v>
      </c>
      <c r="C12" s="109">
        <v>4</v>
      </c>
      <c r="D12" s="114"/>
      <c r="E12" s="108" t="s">
        <v>207</v>
      </c>
      <c r="F12" s="141" t="s">
        <v>215</v>
      </c>
      <c r="G12" s="128" t="s">
        <v>213</v>
      </c>
      <c r="H12" s="130" t="s">
        <v>216</v>
      </c>
      <c r="I12" s="112" t="s">
        <v>217</v>
      </c>
    </row>
    <row r="13" spans="2:14" s="93" customFormat="1" ht="43.5" customHeight="1" thickTop="1" thickBot="1" x14ac:dyDescent="0.3">
      <c r="B13" s="115" t="s">
        <v>69</v>
      </c>
      <c r="C13" s="102">
        <v>5</v>
      </c>
      <c r="D13" s="114"/>
      <c r="E13" s="139" t="s">
        <v>208</v>
      </c>
      <c r="F13" s="128" t="s">
        <v>211</v>
      </c>
      <c r="G13" s="129" t="s">
        <v>214</v>
      </c>
      <c r="H13" s="112" t="s">
        <v>218</v>
      </c>
      <c r="I13" s="116" t="s">
        <v>219</v>
      </c>
    </row>
    <row r="14" spans="2:14" s="93" customFormat="1" x14ac:dyDescent="0.25"/>
    <row r="15" spans="2:14" s="93" customFormat="1" x14ac:dyDescent="0.25"/>
    <row r="16" spans="2:14" s="93" customFormat="1" x14ac:dyDescent="0.25"/>
    <row r="17" s="93" customFormat="1" x14ac:dyDescent="0.25"/>
    <row r="18" s="93" customFormat="1" x14ac:dyDescent="0.25"/>
    <row r="19" s="93" customFormat="1" x14ac:dyDescent="0.25"/>
    <row r="20" s="93" customFormat="1" x14ac:dyDescent="0.25"/>
    <row r="21" s="93" customFormat="1" x14ac:dyDescent="0.25"/>
    <row r="22" s="93" customFormat="1" x14ac:dyDescent="0.25"/>
    <row r="23" s="93" customFormat="1" x14ac:dyDescent="0.25"/>
    <row r="24" s="93" customFormat="1" x14ac:dyDescent="0.25"/>
    <row r="25" s="93" customFormat="1" x14ac:dyDescent="0.25"/>
    <row r="26" s="93" customFormat="1" x14ac:dyDescent="0.25"/>
    <row r="27" s="93" customFormat="1" x14ac:dyDescent="0.25"/>
    <row r="28" s="93" customFormat="1" x14ac:dyDescent="0.25"/>
    <row r="29" s="93" customFormat="1" x14ac:dyDescent="0.25"/>
    <row r="30" s="93" customFormat="1" x14ac:dyDescent="0.25"/>
    <row r="31" s="93" customFormat="1" x14ac:dyDescent="0.25"/>
    <row r="32" s="93" customFormat="1" x14ac:dyDescent="0.25"/>
    <row r="33" s="93" customFormat="1" x14ac:dyDescent="0.25"/>
    <row r="34" s="93" customFormat="1" x14ac:dyDescent="0.25"/>
    <row r="35" s="93" customFormat="1" x14ac:dyDescent="0.25"/>
    <row r="36" s="93" customFormat="1" x14ac:dyDescent="0.25"/>
    <row r="37" s="93" customFormat="1" x14ac:dyDescent="0.25"/>
    <row r="38" s="93" customFormat="1" x14ac:dyDescent="0.25"/>
    <row r="39" s="93" customFormat="1" x14ac:dyDescent="0.25"/>
    <row r="40" s="93" customFormat="1" x14ac:dyDescent="0.25"/>
    <row r="41" s="93" customFormat="1" x14ac:dyDescent="0.25"/>
    <row r="42" s="93" customFormat="1" x14ac:dyDescent="0.25"/>
    <row r="43" s="93" customFormat="1" x14ac:dyDescent="0.25"/>
    <row r="44" s="93" customFormat="1" x14ac:dyDescent="0.25"/>
    <row r="45" s="93" customFormat="1" x14ac:dyDescent="0.25"/>
    <row r="46" s="93" customFormat="1" x14ac:dyDescent="0.25"/>
    <row r="47" s="93" customFormat="1" x14ac:dyDescent="0.25"/>
    <row r="48" s="93" customFormat="1" x14ac:dyDescent="0.25"/>
    <row r="49" s="93" customFormat="1" x14ac:dyDescent="0.25"/>
    <row r="50" s="93" customFormat="1" x14ac:dyDescent="0.25"/>
    <row r="51" s="93" customFormat="1" x14ac:dyDescent="0.25"/>
    <row r="52" s="93" customFormat="1" x14ac:dyDescent="0.25"/>
    <row r="53" s="93" customFormat="1" x14ac:dyDescent="0.25"/>
    <row r="54" s="93" customFormat="1" x14ac:dyDescent="0.25"/>
    <row r="55" s="93" customFormat="1" x14ac:dyDescent="0.25"/>
    <row r="56" s="93" customFormat="1" x14ac:dyDescent="0.25"/>
    <row r="57" s="93" customFormat="1" x14ac:dyDescent="0.25"/>
    <row r="58" s="93" customFormat="1" x14ac:dyDescent="0.25"/>
  </sheetData>
  <sheetProtection algorithmName="SHA-512" hashValue="Uu7vm2ETgfHX2VNCHDbXzSMc4BEFgWoqaLjtWkJYPuCgag24bWsW8OpNlci0bFHinTQ8nUS8hsxTVc/X7xyAEA==" saltValue="FLwThDGzmC7ki1b7YbdzwA==" spinCount="100000" sheet="1" objects="1" scenarios="1"/>
  <mergeCells count="2">
    <mergeCell ref="B4:C7"/>
    <mergeCell ref="B2:I2"/>
  </mergeCells>
  <pageMargins left="0.7" right="0.7" top="0.75" bottom="0.75" header="0.3" footer="0.3"/>
  <pageSetup paperSize="9" scale="74" orientation="portrait" r:id="rId1"/>
  <headerFooter>
    <oddHeader>&amp;R&amp;"Calibri"&amp;10&amp;K000000Clasificación YPF: No Confidencial&amp;1#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34"/>
  <sheetViews>
    <sheetView showGridLines="0" topLeftCell="A4" zoomScale="140" zoomScaleNormal="140" workbookViewId="0">
      <selection activeCell="F30" sqref="F30"/>
    </sheetView>
  </sheetViews>
  <sheetFormatPr baseColWidth="10" defaultRowHeight="15" x14ac:dyDescent="0.25"/>
  <cols>
    <col min="1" max="2" width="2.28515625" style="7" customWidth="1"/>
    <col min="3" max="3" width="15.5703125" style="7" customWidth="1"/>
    <col min="4" max="4" width="15.7109375" style="7" bestFit="1" customWidth="1"/>
    <col min="5" max="6" width="40.7109375" style="7" customWidth="1"/>
    <col min="7" max="7" width="2.28515625" style="7" customWidth="1"/>
    <col min="8" max="9" width="40.7109375" style="7" hidden="1" customWidth="1"/>
    <col min="10" max="16384" width="11.42578125" style="7"/>
  </cols>
  <sheetData>
    <row r="1" spans="1:9" x14ac:dyDescent="0.25">
      <c r="A1" s="225"/>
      <c r="B1" s="225"/>
      <c r="C1" s="225"/>
      <c r="D1" s="225"/>
      <c r="E1" s="225"/>
      <c r="F1" s="225"/>
      <c r="G1" s="225"/>
      <c r="H1" s="225"/>
      <c r="I1" s="225"/>
    </row>
    <row r="2" spans="1:9" ht="32.1" customHeight="1" x14ac:dyDescent="0.25">
      <c r="A2" s="225"/>
      <c r="B2" s="225"/>
      <c r="C2" s="226"/>
      <c r="D2" s="227"/>
      <c r="E2" s="429" t="s">
        <v>327</v>
      </c>
      <c r="F2" s="228" t="s">
        <v>328</v>
      </c>
      <c r="G2" s="225"/>
      <c r="H2" s="225"/>
      <c r="I2" s="225"/>
    </row>
    <row r="3" spans="1:9" ht="18" customHeight="1" x14ac:dyDescent="0.25">
      <c r="A3" s="225"/>
      <c r="B3" s="225"/>
      <c r="C3" s="431"/>
      <c r="D3" s="431"/>
      <c r="E3" s="430"/>
      <c r="F3" s="229" t="s">
        <v>329</v>
      </c>
      <c r="G3" s="225"/>
      <c r="H3" s="225"/>
      <c r="I3" s="225"/>
    </row>
    <row r="4" spans="1:9" ht="4.5" customHeight="1" thickBot="1" x14ac:dyDescent="0.3">
      <c r="A4" s="225"/>
      <c r="B4" s="225"/>
      <c r="C4" s="225"/>
      <c r="D4" s="225"/>
      <c r="E4" s="225"/>
      <c r="F4" s="225"/>
      <c r="G4" s="225"/>
      <c r="H4" s="225"/>
      <c r="I4" s="225"/>
    </row>
    <row r="5" spans="1:9" ht="15" customHeight="1" x14ac:dyDescent="0.25">
      <c r="A5" s="225"/>
      <c r="B5" s="225"/>
      <c r="C5" s="432" t="s">
        <v>330</v>
      </c>
      <c r="D5" s="432"/>
      <c r="E5" s="432"/>
      <c r="F5" s="432"/>
      <c r="G5" s="225"/>
      <c r="H5" s="433" t="s">
        <v>331</v>
      </c>
      <c r="I5" s="435" t="s">
        <v>332</v>
      </c>
    </row>
    <row r="6" spans="1:9" ht="15.75" thickBot="1" x14ac:dyDescent="0.3">
      <c r="A6" s="225"/>
      <c r="B6" s="225"/>
      <c r="C6" s="432"/>
      <c r="D6" s="432"/>
      <c r="E6" s="432"/>
      <c r="F6" s="432"/>
      <c r="G6" s="225"/>
      <c r="H6" s="434"/>
      <c r="I6" s="436"/>
    </row>
    <row r="7" spans="1:9" x14ac:dyDescent="0.25">
      <c r="A7" s="225"/>
      <c r="B7" s="225"/>
      <c r="C7" s="404" t="s">
        <v>333</v>
      </c>
      <c r="D7" s="404"/>
      <c r="E7" s="230" t="s">
        <v>334</v>
      </c>
      <c r="F7" s="231" t="s">
        <v>335</v>
      </c>
      <c r="G7" s="225"/>
      <c r="H7" s="230" t="s">
        <v>334</v>
      </c>
      <c r="I7" s="231" t="s">
        <v>335</v>
      </c>
    </row>
    <row r="8" spans="1:9" x14ac:dyDescent="0.25">
      <c r="A8" s="225"/>
      <c r="B8" s="225"/>
      <c r="C8" s="414" t="s">
        <v>12</v>
      </c>
      <c r="D8" s="417" t="s">
        <v>48</v>
      </c>
      <c r="E8" s="232" t="s">
        <v>336</v>
      </c>
      <c r="F8" s="233" t="s">
        <v>337</v>
      </c>
      <c r="G8" s="225"/>
      <c r="H8" s="225" t="s">
        <v>336</v>
      </c>
      <c r="I8" s="234" t="s">
        <v>337</v>
      </c>
    </row>
    <row r="9" spans="1:9" x14ac:dyDescent="0.25">
      <c r="A9" s="225"/>
      <c r="B9" s="225"/>
      <c r="C9" s="415"/>
      <c r="D9" s="418"/>
      <c r="E9" s="235" t="s">
        <v>337</v>
      </c>
      <c r="F9" s="235" t="s">
        <v>338</v>
      </c>
      <c r="G9" s="225"/>
      <c r="H9" s="236" t="s">
        <v>337</v>
      </c>
      <c r="I9" s="236" t="s">
        <v>338</v>
      </c>
    </row>
    <row r="10" spans="1:9" ht="15.75" thickBot="1" x14ac:dyDescent="0.3">
      <c r="A10" s="225"/>
      <c r="B10" s="225"/>
      <c r="C10" s="416"/>
      <c r="D10" s="419"/>
      <c r="E10" s="237" t="s">
        <v>338</v>
      </c>
      <c r="F10" s="238" t="s">
        <v>339</v>
      </c>
      <c r="G10" s="225"/>
      <c r="H10" s="239" t="s">
        <v>338</v>
      </c>
      <c r="I10" s="240"/>
    </row>
    <row r="11" spans="1:9" ht="15.75" thickTop="1" x14ac:dyDescent="0.25">
      <c r="A11" s="225"/>
      <c r="B11" s="225"/>
      <c r="C11" s="420" t="s">
        <v>52</v>
      </c>
      <c r="D11" s="423" t="s">
        <v>340</v>
      </c>
      <c r="E11" s="241" t="s">
        <v>341</v>
      </c>
      <c r="F11" s="241" t="s">
        <v>341</v>
      </c>
      <c r="G11" s="225"/>
      <c r="H11" s="242" t="s">
        <v>341</v>
      </c>
      <c r="I11" s="242" t="s">
        <v>341</v>
      </c>
    </row>
    <row r="12" spans="1:9" x14ac:dyDescent="0.25">
      <c r="A12" s="225"/>
      <c r="B12" s="225"/>
      <c r="C12" s="421"/>
      <c r="D12" s="424"/>
      <c r="E12" s="235" t="s">
        <v>337</v>
      </c>
      <c r="F12" s="235" t="s">
        <v>337</v>
      </c>
      <c r="G12" s="225"/>
      <c r="H12" s="236" t="s">
        <v>337</v>
      </c>
      <c r="I12" s="236" t="s">
        <v>337</v>
      </c>
    </row>
    <row r="13" spans="1:9" x14ac:dyDescent="0.25">
      <c r="A13" s="225"/>
      <c r="B13" s="225"/>
      <c r="C13" s="421"/>
      <c r="D13" s="424"/>
      <c r="E13" s="235" t="s">
        <v>338</v>
      </c>
      <c r="F13" s="235" t="s">
        <v>338</v>
      </c>
      <c r="G13" s="225"/>
      <c r="H13" s="236" t="s">
        <v>338</v>
      </c>
      <c r="I13" s="236" t="s">
        <v>338</v>
      </c>
    </row>
    <row r="14" spans="1:9" ht="15.75" thickBot="1" x14ac:dyDescent="0.3">
      <c r="A14" s="225"/>
      <c r="B14" s="225"/>
      <c r="C14" s="422"/>
      <c r="D14" s="425"/>
      <c r="E14" s="243"/>
      <c r="F14" s="238" t="s">
        <v>339</v>
      </c>
      <c r="G14" s="225"/>
      <c r="H14" s="244"/>
      <c r="I14" s="240" t="s">
        <v>339</v>
      </c>
    </row>
    <row r="15" spans="1:9" ht="15.75" thickTop="1" x14ac:dyDescent="0.25">
      <c r="A15" s="225"/>
      <c r="B15" s="225"/>
      <c r="C15" s="426" t="s">
        <v>57</v>
      </c>
      <c r="D15" s="426" t="s">
        <v>58</v>
      </c>
      <c r="E15" s="241" t="s">
        <v>341</v>
      </c>
      <c r="F15" s="241" t="s">
        <v>341</v>
      </c>
      <c r="G15" s="225"/>
      <c r="H15" s="242" t="s">
        <v>341</v>
      </c>
      <c r="I15" s="242" t="s">
        <v>341</v>
      </c>
    </row>
    <row r="16" spans="1:9" x14ac:dyDescent="0.25">
      <c r="A16" s="225"/>
      <c r="B16" s="225"/>
      <c r="C16" s="427"/>
      <c r="D16" s="427"/>
      <c r="E16" s="235" t="s">
        <v>337</v>
      </c>
      <c r="F16" s="245" t="s">
        <v>342</v>
      </c>
      <c r="G16" s="225"/>
      <c r="H16" s="236" t="s">
        <v>337</v>
      </c>
      <c r="I16" s="246" t="s">
        <v>339</v>
      </c>
    </row>
    <row r="17" spans="1:9" x14ac:dyDescent="0.25">
      <c r="A17" s="225"/>
      <c r="B17" s="225"/>
      <c r="C17" s="427"/>
      <c r="D17" s="427"/>
      <c r="E17" s="235" t="s">
        <v>338</v>
      </c>
      <c r="F17" s="245" t="s">
        <v>339</v>
      </c>
      <c r="G17" s="225"/>
      <c r="H17" s="236" t="s">
        <v>338</v>
      </c>
      <c r="I17" s="246" t="s">
        <v>342</v>
      </c>
    </row>
    <row r="18" spans="1:9" ht="15.75" thickBot="1" x14ac:dyDescent="0.3">
      <c r="A18" s="225"/>
      <c r="B18" s="225"/>
      <c r="C18" s="428"/>
      <c r="D18" s="428"/>
      <c r="E18" s="238" t="s">
        <v>343</v>
      </c>
      <c r="F18" s="238"/>
      <c r="G18" s="247"/>
      <c r="H18" s="246" t="s">
        <v>339</v>
      </c>
      <c r="I18" s="246"/>
    </row>
    <row r="19" spans="1:9" ht="15.75" thickTop="1" x14ac:dyDescent="0.25">
      <c r="A19" s="225"/>
      <c r="B19" s="225"/>
      <c r="C19" s="405" t="s">
        <v>63</v>
      </c>
      <c r="D19" s="405" t="s">
        <v>64</v>
      </c>
      <c r="E19" s="241" t="s">
        <v>341</v>
      </c>
      <c r="F19" s="241" t="s">
        <v>341</v>
      </c>
      <c r="G19" s="247"/>
      <c r="H19" s="248" t="s">
        <v>344</v>
      </c>
      <c r="I19" s="248" t="s">
        <v>344</v>
      </c>
    </row>
    <row r="20" spans="1:9" x14ac:dyDescent="0.25">
      <c r="A20" s="225"/>
      <c r="B20" s="225"/>
      <c r="C20" s="406"/>
      <c r="D20" s="406"/>
      <c r="E20" s="235" t="s">
        <v>345</v>
      </c>
      <c r="F20" s="235" t="s">
        <v>345</v>
      </c>
      <c r="G20" s="225"/>
      <c r="H20" s="235" t="s">
        <v>345</v>
      </c>
      <c r="I20" s="236" t="s">
        <v>345</v>
      </c>
    </row>
    <row r="21" spans="1:9" x14ac:dyDescent="0.25">
      <c r="A21" s="225"/>
      <c r="B21" s="225"/>
      <c r="C21" s="406"/>
      <c r="D21" s="406"/>
      <c r="E21" s="241" t="s">
        <v>346</v>
      </c>
      <c r="F21" s="235" t="s">
        <v>346</v>
      </c>
      <c r="G21" s="225"/>
      <c r="H21" s="241" t="s">
        <v>346</v>
      </c>
      <c r="I21" s="236" t="s">
        <v>346</v>
      </c>
    </row>
    <row r="22" spans="1:9" ht="15.75" thickBot="1" x14ac:dyDescent="0.3">
      <c r="A22" s="225"/>
      <c r="B22" s="225"/>
      <c r="C22" s="407"/>
      <c r="D22" s="407"/>
      <c r="E22" s="237" t="s">
        <v>347</v>
      </c>
      <c r="F22" s="237" t="s">
        <v>347</v>
      </c>
      <c r="G22" s="225"/>
      <c r="H22" s="237" t="s">
        <v>347</v>
      </c>
      <c r="I22" s="235" t="s">
        <v>347</v>
      </c>
    </row>
    <row r="23" spans="1:9" ht="15.75" thickTop="1" x14ac:dyDescent="0.25">
      <c r="A23" s="225"/>
      <c r="B23" s="225"/>
      <c r="C23" s="408" t="s">
        <v>86</v>
      </c>
      <c r="D23" s="411" t="s">
        <v>70</v>
      </c>
      <c r="E23" s="235" t="s">
        <v>345</v>
      </c>
      <c r="F23" s="235" t="s">
        <v>345</v>
      </c>
      <c r="G23" s="225"/>
      <c r="H23" s="249" t="s">
        <v>344</v>
      </c>
      <c r="I23" s="249" t="s">
        <v>344</v>
      </c>
    </row>
    <row r="24" spans="1:9" x14ac:dyDescent="0.25">
      <c r="A24" s="225"/>
      <c r="B24" s="225"/>
      <c r="C24" s="409"/>
      <c r="D24" s="412"/>
      <c r="E24" s="241" t="s">
        <v>346</v>
      </c>
      <c r="F24" s="241" t="s">
        <v>346</v>
      </c>
      <c r="G24" s="225"/>
      <c r="H24" s="235" t="s">
        <v>345</v>
      </c>
      <c r="I24" s="236" t="s">
        <v>345</v>
      </c>
    </row>
    <row r="25" spans="1:9" x14ac:dyDescent="0.25">
      <c r="A25" s="225"/>
      <c r="B25" s="225"/>
      <c r="C25" s="409"/>
      <c r="D25" s="412"/>
      <c r="E25" s="235" t="s">
        <v>347</v>
      </c>
      <c r="F25" s="235" t="s">
        <v>347</v>
      </c>
      <c r="G25" s="225"/>
      <c r="H25" s="241" t="s">
        <v>346</v>
      </c>
      <c r="I25" s="236" t="s">
        <v>346</v>
      </c>
    </row>
    <row r="26" spans="1:9" x14ac:dyDescent="0.25">
      <c r="A26" s="225"/>
      <c r="B26" s="225"/>
      <c r="C26" s="409"/>
      <c r="D26" s="412"/>
      <c r="E26" s="250" t="s">
        <v>344</v>
      </c>
      <c r="F26" s="250" t="s">
        <v>344</v>
      </c>
      <c r="G26" s="225"/>
      <c r="H26" s="235" t="s">
        <v>347</v>
      </c>
      <c r="I26" s="235" t="s">
        <v>347</v>
      </c>
    </row>
    <row r="27" spans="1:9" x14ac:dyDescent="0.25">
      <c r="A27" s="225"/>
      <c r="B27" s="225"/>
      <c r="C27" s="410"/>
      <c r="D27" s="413"/>
      <c r="E27" s="251" t="s">
        <v>348</v>
      </c>
      <c r="F27" s="251" t="s">
        <v>348</v>
      </c>
      <c r="G27" s="225"/>
      <c r="H27" s="252" t="s">
        <v>348</v>
      </c>
      <c r="I27" s="252" t="s">
        <v>348</v>
      </c>
    </row>
    <row r="28" spans="1:9" x14ac:dyDescent="0.25">
      <c r="A28" s="225"/>
      <c r="B28" s="225"/>
      <c r="C28" s="225"/>
      <c r="D28" s="225"/>
      <c r="E28" s="225"/>
      <c r="F28" s="225"/>
      <c r="G28" s="225"/>
      <c r="H28" s="225"/>
      <c r="I28" s="225"/>
    </row>
    <row r="29" spans="1:9" ht="9.9499999999999993" customHeight="1" x14ac:dyDescent="0.25">
      <c r="A29" s="225"/>
      <c r="B29" s="225"/>
      <c r="C29" s="223"/>
      <c r="D29" s="223"/>
      <c r="F29" s="225"/>
      <c r="G29" s="225"/>
      <c r="H29" s="225"/>
      <c r="I29" s="225"/>
    </row>
    <row r="30" spans="1:9" ht="9.9499999999999993" customHeight="1" x14ac:dyDescent="0.25">
      <c r="A30" s="225"/>
      <c r="B30" s="225"/>
      <c r="C30" s="223"/>
      <c r="D30" s="223"/>
      <c r="E30" s="253"/>
      <c r="F30" s="225"/>
      <c r="G30" s="225"/>
      <c r="H30" s="225"/>
      <c r="I30" s="225"/>
    </row>
    <row r="31" spans="1:9" ht="9.9499999999999993" customHeight="1" x14ac:dyDescent="0.25">
      <c r="A31" s="225"/>
      <c r="B31" s="225"/>
      <c r="C31" s="223"/>
      <c r="D31" s="223"/>
      <c r="E31" s="225"/>
      <c r="F31" s="225"/>
      <c r="G31" s="225"/>
      <c r="H31" s="225"/>
      <c r="I31" s="225"/>
    </row>
    <row r="32" spans="1:9" x14ac:dyDescent="0.25">
      <c r="C32" s="223"/>
    </row>
    <row r="33" spans="5:5" x14ac:dyDescent="0.25">
      <c r="E33" s="225"/>
    </row>
    <row r="34" spans="5:5" x14ac:dyDescent="0.25">
      <c r="E34" s="225"/>
    </row>
  </sheetData>
  <mergeCells count="16">
    <mergeCell ref="E2:E3"/>
    <mergeCell ref="C3:D3"/>
    <mergeCell ref="C5:F6"/>
    <mergeCell ref="H5:H6"/>
    <mergeCell ref="I5:I6"/>
    <mergeCell ref="C7:D7"/>
    <mergeCell ref="C19:C22"/>
    <mergeCell ref="D19:D22"/>
    <mergeCell ref="C23:C27"/>
    <mergeCell ref="D23:D27"/>
    <mergeCell ref="C8:C10"/>
    <mergeCell ref="D8:D10"/>
    <mergeCell ref="C11:C14"/>
    <mergeCell ref="D11:D14"/>
    <mergeCell ref="C15:C18"/>
    <mergeCell ref="D15:D18"/>
  </mergeCells>
  <printOptions horizontalCentered="1"/>
  <pageMargins left="0.70866141732283472" right="0.70866141732283472" top="1.1417322834645669" bottom="0.94488188976377963" header="0.31496062992125984" footer="0.31496062992125984"/>
  <pageSetup paperSize="9" orientation="landscape" horizontalDpi="4294967295" verticalDpi="4294967295" r:id="rId1"/>
  <headerFooter>
    <oddHeader>&amp;R&amp;"Calibri"&amp;10&amp;K000000Clasificación YPF: No Confidencial&amp;1#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35"/>
  <sheetViews>
    <sheetView showGridLines="0" zoomScale="120" zoomScaleNormal="120" workbookViewId="0">
      <selection activeCell="D14" sqref="D14"/>
    </sheetView>
  </sheetViews>
  <sheetFormatPr baseColWidth="10" defaultRowHeight="15" x14ac:dyDescent="0.25"/>
  <cols>
    <col min="1" max="1" width="2.28515625" style="7" customWidth="1"/>
    <col min="2" max="2" width="15.5703125" style="7" customWidth="1"/>
    <col min="3" max="3" width="15.7109375" style="7" bestFit="1" customWidth="1"/>
    <col min="4" max="5" width="40.7109375" style="7" customWidth="1"/>
    <col min="6" max="6" width="2.28515625" style="7" customWidth="1"/>
    <col min="7" max="7" width="41.5703125" style="7" hidden="1" customWidth="1"/>
    <col min="8" max="8" width="41.42578125" style="7" hidden="1" customWidth="1"/>
    <col min="9" max="16384" width="11.42578125" style="7"/>
  </cols>
  <sheetData>
    <row r="1" spans="1:9" x14ac:dyDescent="0.25">
      <c r="A1" s="225"/>
      <c r="B1" s="225"/>
      <c r="C1" s="225"/>
      <c r="D1" s="225"/>
      <c r="E1" s="225"/>
      <c r="F1" s="225"/>
      <c r="G1" s="225"/>
      <c r="H1" s="225"/>
      <c r="I1" s="225"/>
    </row>
    <row r="2" spans="1:9" ht="32.1" customHeight="1" x14ac:dyDescent="0.25">
      <c r="A2" s="225"/>
      <c r="B2" s="226"/>
      <c r="C2" s="227"/>
      <c r="D2" s="429" t="s">
        <v>349</v>
      </c>
      <c r="E2" s="228" t="s">
        <v>350</v>
      </c>
      <c r="F2" s="225"/>
      <c r="G2" s="225"/>
      <c r="H2" s="225"/>
      <c r="I2" s="225"/>
    </row>
    <row r="3" spans="1:9" ht="18" customHeight="1" x14ac:dyDescent="0.25">
      <c r="A3" s="225"/>
      <c r="B3" s="431"/>
      <c r="C3" s="431"/>
      <c r="D3" s="430"/>
      <c r="E3" s="229" t="s">
        <v>329</v>
      </c>
      <c r="F3" s="225"/>
      <c r="G3" s="225"/>
      <c r="H3" s="225"/>
      <c r="I3" s="225"/>
    </row>
    <row r="4" spans="1:9" ht="4.5" customHeight="1" thickBot="1" x14ac:dyDescent="0.3">
      <c r="A4" s="225"/>
      <c r="B4" s="225"/>
      <c r="C4" s="225"/>
      <c r="D4" s="225"/>
      <c r="E4" s="225"/>
      <c r="F4" s="225"/>
      <c r="G4" s="225"/>
      <c r="H4" s="225"/>
      <c r="I4" s="225"/>
    </row>
    <row r="5" spans="1:9" ht="15" customHeight="1" x14ac:dyDescent="0.25">
      <c r="A5" s="225"/>
      <c r="B5" s="432" t="s">
        <v>330</v>
      </c>
      <c r="C5" s="432"/>
      <c r="D5" s="432"/>
      <c r="E5" s="432"/>
      <c r="F5" s="225"/>
      <c r="G5" s="433" t="s">
        <v>331</v>
      </c>
      <c r="H5" s="435" t="s">
        <v>332</v>
      </c>
      <c r="I5" s="225"/>
    </row>
    <row r="6" spans="1:9" ht="15.75" thickBot="1" x14ac:dyDescent="0.3">
      <c r="A6" s="225"/>
      <c r="B6" s="432"/>
      <c r="C6" s="432"/>
      <c r="D6" s="432"/>
      <c r="E6" s="432"/>
      <c r="F6" s="225"/>
      <c r="G6" s="434"/>
      <c r="H6" s="436"/>
      <c r="I6" s="225"/>
    </row>
    <row r="7" spans="1:9" x14ac:dyDescent="0.25">
      <c r="A7" s="225"/>
      <c r="B7" s="404" t="s">
        <v>333</v>
      </c>
      <c r="C7" s="404"/>
      <c r="D7" s="230" t="s">
        <v>334</v>
      </c>
      <c r="E7" s="231" t="s">
        <v>335</v>
      </c>
      <c r="F7" s="225"/>
      <c r="G7" s="230" t="s">
        <v>334</v>
      </c>
      <c r="H7" s="254" t="s">
        <v>335</v>
      </c>
      <c r="I7" s="225"/>
    </row>
    <row r="8" spans="1:9" x14ac:dyDescent="0.25">
      <c r="A8" s="225"/>
      <c r="B8" s="414" t="s">
        <v>12</v>
      </c>
      <c r="C8" s="417" t="s">
        <v>48</v>
      </c>
      <c r="D8" s="232" t="s">
        <v>351</v>
      </c>
      <c r="E8" s="255" t="s">
        <v>352</v>
      </c>
      <c r="F8" s="225"/>
      <c r="G8" s="225" t="s">
        <v>351</v>
      </c>
      <c r="H8" s="256" t="s">
        <v>352</v>
      </c>
      <c r="I8" s="225"/>
    </row>
    <row r="9" spans="1:9" x14ac:dyDescent="0.25">
      <c r="A9" s="225"/>
      <c r="B9" s="415"/>
      <c r="C9" s="418"/>
      <c r="D9" s="257" t="s">
        <v>353</v>
      </c>
      <c r="E9" s="235" t="s">
        <v>337</v>
      </c>
      <c r="F9" s="225"/>
      <c r="G9" s="258" t="s">
        <v>353</v>
      </c>
      <c r="H9" s="236" t="s">
        <v>337</v>
      </c>
      <c r="I9" s="225"/>
    </row>
    <row r="10" spans="1:9" x14ac:dyDescent="0.25">
      <c r="A10" s="225"/>
      <c r="B10" s="415"/>
      <c r="C10" s="418"/>
      <c r="D10" s="259"/>
      <c r="E10" s="235" t="s">
        <v>338</v>
      </c>
      <c r="F10" s="225"/>
      <c r="H10" s="236" t="s">
        <v>338</v>
      </c>
      <c r="I10" s="225"/>
    </row>
    <row r="11" spans="1:9" ht="15.75" thickBot="1" x14ac:dyDescent="0.3">
      <c r="A11" s="225"/>
      <c r="B11" s="416"/>
      <c r="C11" s="419"/>
      <c r="D11" s="260"/>
      <c r="E11" s="235" t="s">
        <v>339</v>
      </c>
      <c r="F11" s="225"/>
      <c r="G11" s="261"/>
      <c r="H11" s="262"/>
      <c r="I11" s="225"/>
    </row>
    <row r="12" spans="1:9" ht="15.75" thickTop="1" x14ac:dyDescent="0.25">
      <c r="A12" s="225"/>
      <c r="B12" s="420" t="s">
        <v>52</v>
      </c>
      <c r="C12" s="423" t="s">
        <v>340</v>
      </c>
      <c r="D12" s="232" t="s">
        <v>351</v>
      </c>
      <c r="E12" s="263" t="s">
        <v>341</v>
      </c>
      <c r="F12" s="225"/>
      <c r="G12" s="225" t="s">
        <v>351</v>
      </c>
      <c r="H12" s="264" t="s">
        <v>341</v>
      </c>
      <c r="I12" s="225"/>
    </row>
    <row r="13" spans="1:9" x14ac:dyDescent="0.25">
      <c r="A13" s="225"/>
      <c r="B13" s="421"/>
      <c r="C13" s="424"/>
      <c r="D13" s="257" t="s">
        <v>353</v>
      </c>
      <c r="E13" s="235" t="s">
        <v>337</v>
      </c>
      <c r="F13" s="225"/>
      <c r="G13" s="258" t="s">
        <v>353</v>
      </c>
      <c r="H13" s="236" t="s">
        <v>337</v>
      </c>
      <c r="I13" s="225"/>
    </row>
    <row r="14" spans="1:9" x14ac:dyDescent="0.25">
      <c r="A14" s="225"/>
      <c r="B14" s="421"/>
      <c r="C14" s="424"/>
      <c r="D14" s="257" t="s">
        <v>354</v>
      </c>
      <c r="E14" s="235" t="s">
        <v>338</v>
      </c>
      <c r="F14" s="225"/>
      <c r="G14" s="258" t="s">
        <v>354</v>
      </c>
      <c r="H14" s="236" t="s">
        <v>338</v>
      </c>
      <c r="I14" s="225"/>
    </row>
    <row r="15" spans="1:9" ht="15.75" thickBot="1" x14ac:dyDescent="0.3">
      <c r="A15" s="225"/>
      <c r="B15" s="422"/>
      <c r="C15" s="425"/>
      <c r="D15" s="265"/>
      <c r="E15" s="235" t="s">
        <v>339</v>
      </c>
      <c r="F15" s="225"/>
      <c r="G15" s="266"/>
      <c r="H15" s="262" t="s">
        <v>339</v>
      </c>
      <c r="I15" s="225"/>
    </row>
    <row r="16" spans="1:9" ht="15.75" thickTop="1" x14ac:dyDescent="0.25">
      <c r="A16" s="225"/>
      <c r="B16" s="426" t="s">
        <v>57</v>
      </c>
      <c r="C16" s="426" t="s">
        <v>58</v>
      </c>
      <c r="D16" s="233" t="s">
        <v>354</v>
      </c>
      <c r="E16" s="233" t="s">
        <v>355</v>
      </c>
      <c r="F16" s="225"/>
      <c r="G16" s="234" t="s">
        <v>354</v>
      </c>
      <c r="H16" s="234" t="s">
        <v>355</v>
      </c>
      <c r="I16" s="225"/>
    </row>
    <row r="17" spans="1:9" x14ac:dyDescent="0.25">
      <c r="A17" s="225"/>
      <c r="B17" s="427"/>
      <c r="C17" s="427"/>
      <c r="D17" s="235" t="s">
        <v>337</v>
      </c>
      <c r="E17" s="235" t="s">
        <v>345</v>
      </c>
      <c r="F17" s="225"/>
      <c r="G17" s="262" t="s">
        <v>339</v>
      </c>
      <c r="H17" s="262" t="s">
        <v>345</v>
      </c>
      <c r="I17" s="225"/>
    </row>
    <row r="18" spans="1:9" x14ac:dyDescent="0.25">
      <c r="A18" s="225"/>
      <c r="B18" s="427"/>
      <c r="C18" s="427"/>
      <c r="D18" s="235" t="s">
        <v>338</v>
      </c>
      <c r="E18" s="235" t="s">
        <v>346</v>
      </c>
      <c r="F18" s="225"/>
      <c r="G18" s="236" t="s">
        <v>338</v>
      </c>
      <c r="H18" s="236" t="s">
        <v>346</v>
      </c>
      <c r="I18" s="225"/>
    </row>
    <row r="19" spans="1:9" ht="15.75" thickBot="1" x14ac:dyDescent="0.3">
      <c r="A19" s="225"/>
      <c r="B19" s="428"/>
      <c r="C19" s="428"/>
      <c r="D19" s="235" t="s">
        <v>343</v>
      </c>
      <c r="E19" s="235"/>
      <c r="F19" s="247"/>
      <c r="G19" s="236" t="s">
        <v>343</v>
      </c>
      <c r="H19" s="262"/>
      <c r="I19" s="225"/>
    </row>
    <row r="20" spans="1:9" ht="15.75" thickTop="1" x14ac:dyDescent="0.25">
      <c r="A20" s="225"/>
      <c r="B20" s="405" t="s">
        <v>356</v>
      </c>
      <c r="C20" s="405" t="s">
        <v>64</v>
      </c>
      <c r="D20" s="263" t="s">
        <v>357</v>
      </c>
      <c r="E20" s="267" t="s">
        <v>358</v>
      </c>
      <c r="F20" s="247"/>
      <c r="G20" s="268" t="s">
        <v>357</v>
      </c>
      <c r="H20" s="269" t="s">
        <v>358</v>
      </c>
      <c r="I20" s="225"/>
    </row>
    <row r="21" spans="1:9" x14ac:dyDescent="0.25">
      <c r="A21" s="225"/>
      <c r="B21" s="406"/>
      <c r="C21" s="406"/>
      <c r="D21" s="270" t="s">
        <v>345</v>
      </c>
      <c r="E21" s="235" t="s">
        <v>345</v>
      </c>
      <c r="F21" s="225"/>
      <c r="G21" s="271" t="s">
        <v>345</v>
      </c>
      <c r="H21" s="262" t="s">
        <v>345</v>
      </c>
      <c r="I21" s="225"/>
    </row>
    <row r="22" spans="1:9" x14ac:dyDescent="0.25">
      <c r="A22" s="225"/>
      <c r="B22" s="406"/>
      <c r="C22" s="406"/>
      <c r="D22" s="272" t="s">
        <v>346</v>
      </c>
      <c r="E22" s="235" t="s">
        <v>346</v>
      </c>
      <c r="F22" s="225"/>
      <c r="G22" s="273" t="s">
        <v>346</v>
      </c>
      <c r="H22" s="236" t="s">
        <v>346</v>
      </c>
      <c r="I22" s="225"/>
    </row>
    <row r="23" spans="1:9" ht="15.75" thickBot="1" x14ac:dyDescent="0.3">
      <c r="A23" s="225"/>
      <c r="B23" s="407"/>
      <c r="C23" s="407"/>
      <c r="D23" s="237" t="s">
        <v>347</v>
      </c>
      <c r="E23" s="237" t="s">
        <v>347</v>
      </c>
      <c r="F23" s="225"/>
      <c r="G23" s="272" t="s">
        <v>347</v>
      </c>
      <c r="H23" s="235" t="s">
        <v>347</v>
      </c>
      <c r="I23" s="225"/>
    </row>
    <row r="24" spans="1:9" ht="15.75" thickTop="1" x14ac:dyDescent="0.25">
      <c r="A24" s="225"/>
      <c r="B24" s="408" t="s">
        <v>86</v>
      </c>
      <c r="C24" s="411" t="s">
        <v>70</v>
      </c>
      <c r="D24" s="235" t="s">
        <v>345</v>
      </c>
      <c r="E24" s="235" t="s">
        <v>345</v>
      </c>
      <c r="F24" s="225"/>
      <c r="G24" s="274" t="s">
        <v>357</v>
      </c>
      <c r="H24" s="274" t="s">
        <v>357</v>
      </c>
      <c r="I24" s="225"/>
    </row>
    <row r="25" spans="1:9" x14ac:dyDescent="0.25">
      <c r="A25" s="225"/>
      <c r="B25" s="409"/>
      <c r="C25" s="412"/>
      <c r="D25" s="241" t="s">
        <v>346</v>
      </c>
      <c r="E25" s="241" t="s">
        <v>346</v>
      </c>
      <c r="F25" s="225"/>
      <c r="G25" s="275" t="s">
        <v>345</v>
      </c>
      <c r="H25" s="275" t="s">
        <v>345</v>
      </c>
      <c r="I25" s="225"/>
    </row>
    <row r="26" spans="1:9" x14ac:dyDescent="0.25">
      <c r="A26" s="225"/>
      <c r="B26" s="409"/>
      <c r="C26" s="412"/>
      <c r="D26" s="235" t="s">
        <v>347</v>
      </c>
      <c r="E26" s="235" t="s">
        <v>347</v>
      </c>
      <c r="F26" s="225"/>
      <c r="G26" s="273" t="s">
        <v>346</v>
      </c>
      <c r="H26" s="273" t="s">
        <v>346</v>
      </c>
      <c r="I26" s="225"/>
    </row>
    <row r="27" spans="1:9" x14ac:dyDescent="0.25">
      <c r="A27" s="225"/>
      <c r="B27" s="409"/>
      <c r="C27" s="412"/>
      <c r="D27" s="250" t="s">
        <v>344</v>
      </c>
      <c r="E27" s="250" t="s">
        <v>344</v>
      </c>
      <c r="F27" s="225"/>
      <c r="G27" s="273" t="s">
        <v>347</v>
      </c>
      <c r="H27" s="273" t="s">
        <v>347</v>
      </c>
      <c r="I27" s="225"/>
    </row>
    <row r="28" spans="1:9" x14ac:dyDescent="0.25">
      <c r="A28" s="225"/>
      <c r="B28" s="410"/>
      <c r="C28" s="413"/>
      <c r="D28" s="251" t="s">
        <v>348</v>
      </c>
      <c r="E28" s="251" t="s">
        <v>348</v>
      </c>
      <c r="F28" s="225"/>
      <c r="G28" s="252" t="s">
        <v>348</v>
      </c>
      <c r="H28" s="252" t="s">
        <v>348</v>
      </c>
      <c r="I28" s="225"/>
    </row>
    <row r="29" spans="1:9" x14ac:dyDescent="0.25">
      <c r="A29" s="225"/>
      <c r="B29" s="225"/>
      <c r="C29" s="225"/>
      <c r="D29" s="225"/>
      <c r="E29" s="225"/>
      <c r="F29" s="225"/>
      <c r="G29" s="225"/>
      <c r="H29" s="225"/>
      <c r="I29" s="225"/>
    </row>
    <row r="30" spans="1:9" ht="9.9499999999999993" customHeight="1" x14ac:dyDescent="0.25">
      <c r="A30" s="225"/>
      <c r="B30" s="223"/>
      <c r="C30" s="223"/>
      <c r="E30" s="225"/>
      <c r="F30" s="225"/>
      <c r="G30" s="225"/>
      <c r="H30" s="225"/>
      <c r="I30" s="225"/>
    </row>
    <row r="31" spans="1:9" ht="9.9499999999999993" customHeight="1" x14ac:dyDescent="0.25">
      <c r="A31" s="225"/>
      <c r="B31" s="223"/>
      <c r="C31" s="223"/>
      <c r="E31" s="225"/>
      <c r="F31" s="225"/>
      <c r="G31" s="225"/>
      <c r="H31" s="225"/>
      <c r="I31" s="225"/>
    </row>
    <row r="32" spans="1:9" ht="9.9499999999999993" customHeight="1" x14ac:dyDescent="0.25">
      <c r="A32" s="225"/>
      <c r="B32" s="223"/>
      <c r="C32" s="223"/>
      <c r="D32" s="225"/>
      <c r="E32" s="225"/>
      <c r="F32" s="225"/>
      <c r="G32" s="225"/>
      <c r="H32" s="225"/>
      <c r="I32" s="225"/>
    </row>
    <row r="33" spans="2:4" x14ac:dyDescent="0.25">
      <c r="B33" s="223"/>
    </row>
    <row r="34" spans="2:4" x14ac:dyDescent="0.25">
      <c r="D34" s="225"/>
    </row>
    <row r="35" spans="2:4" x14ac:dyDescent="0.25">
      <c r="D35" s="225"/>
    </row>
  </sheetData>
  <mergeCells count="16">
    <mergeCell ref="D2:D3"/>
    <mergeCell ref="B3:C3"/>
    <mergeCell ref="B5:E6"/>
    <mergeCell ref="G5:G6"/>
    <mergeCell ref="H5:H6"/>
    <mergeCell ref="B7:C7"/>
    <mergeCell ref="B20:B23"/>
    <mergeCell ref="C20:C23"/>
    <mergeCell ref="B24:B28"/>
    <mergeCell ref="C24:C28"/>
    <mergeCell ref="B8:B11"/>
    <mergeCell ref="C8:C11"/>
    <mergeCell ref="B12:B15"/>
    <mergeCell ref="C12:C15"/>
    <mergeCell ref="B16:B19"/>
    <mergeCell ref="C16:C19"/>
  </mergeCells>
  <printOptions horizontalCentered="1"/>
  <pageMargins left="0.70866141732283472" right="0.70866141732283472" top="1.1417322834645669" bottom="0.94488188976377963" header="0.31496062992125984" footer="0.31496062992125984"/>
  <pageSetup paperSize="9" orientation="landscape" horizontalDpi="4294967295" verticalDpi="4294967295" r:id="rId1"/>
  <headerFooter>
    <oddHeader>&amp;R&amp;"Calibri"&amp;10&amp;K000000Clasificación YPF: No Confidencial&amp;1#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O34"/>
  <sheetViews>
    <sheetView showGridLines="0" topLeftCell="A7" workbookViewId="0">
      <selection activeCell="E37" sqref="E37"/>
    </sheetView>
  </sheetViews>
  <sheetFormatPr baseColWidth="10" defaultColWidth="11.42578125" defaultRowHeight="15" x14ac:dyDescent="0.25"/>
  <cols>
    <col min="1" max="1" width="2.28515625" customWidth="1"/>
    <col min="2" max="2" width="14" bestFit="1" customWidth="1"/>
    <col min="3" max="3" width="68.7109375" customWidth="1"/>
    <col min="4" max="4" width="21.7109375" customWidth="1"/>
    <col min="5" max="5" width="67" customWidth="1"/>
    <col min="6" max="6" width="54" customWidth="1"/>
    <col min="7" max="7" width="11.42578125" style="74"/>
    <col min="10" max="10" width="8.28515625" customWidth="1"/>
    <col min="11" max="11" width="15.42578125" customWidth="1"/>
    <col min="12" max="12" width="15.5703125" customWidth="1"/>
    <col min="13" max="13" width="2.28515625" customWidth="1"/>
  </cols>
  <sheetData>
    <row r="3" spans="2:15" ht="19.5" thickBot="1" x14ac:dyDescent="0.35">
      <c r="C3" s="300" t="s">
        <v>26</v>
      </c>
      <c r="D3" s="300"/>
      <c r="E3" s="300"/>
      <c r="F3" s="300"/>
      <c r="G3" s="300"/>
      <c r="K3" s="440" t="s">
        <v>42</v>
      </c>
      <c r="L3" s="440"/>
      <c r="M3" s="60"/>
      <c r="N3" s="441" t="s">
        <v>43</v>
      </c>
      <c r="O3" s="441"/>
    </row>
    <row r="4" spans="2:15" ht="27.75" customHeight="1" thickTop="1" x14ac:dyDescent="0.3">
      <c r="B4" s="61" t="s">
        <v>33</v>
      </c>
      <c r="C4" s="62" t="s">
        <v>44</v>
      </c>
      <c r="D4" s="62" t="s">
        <v>45</v>
      </c>
      <c r="E4" s="62" t="s">
        <v>46</v>
      </c>
      <c r="F4" s="63" t="s">
        <v>32</v>
      </c>
      <c r="G4" s="62" t="s">
        <v>47</v>
      </c>
      <c r="I4" s="64"/>
      <c r="J4" s="64"/>
      <c r="K4" s="65" t="s">
        <v>12</v>
      </c>
      <c r="L4" s="66" t="s">
        <v>48</v>
      </c>
      <c r="M4" s="60"/>
      <c r="N4" s="441"/>
      <c r="O4" s="441"/>
    </row>
    <row r="5" spans="2:15" ht="30.75" thickBot="1" x14ac:dyDescent="0.35">
      <c r="B5" s="76" t="s">
        <v>12</v>
      </c>
      <c r="C5" s="67" t="s">
        <v>49</v>
      </c>
      <c r="D5" s="68" t="s">
        <v>50</v>
      </c>
      <c r="E5" s="67" t="s">
        <v>37</v>
      </c>
      <c r="F5" s="67" t="s">
        <v>51</v>
      </c>
      <c r="G5" s="69">
        <v>1</v>
      </c>
      <c r="K5" s="70" t="s">
        <v>52</v>
      </c>
      <c r="L5" s="71" t="s">
        <v>53</v>
      </c>
      <c r="M5" s="60"/>
      <c r="N5" s="442" t="str">
        <f>+IF('ANÁLISIS DE RIESGO'!AB11="","","R = " &amp; 'ANÁLISIS DE RIESGO'!$AB$11 &amp; " / " &amp; UPPER('ANÁLISIS DE RIESGO'!$AC$11))</f>
        <v>R = 12 / MAYOR</v>
      </c>
      <c r="O5" s="442"/>
    </row>
    <row r="6" spans="2:15" ht="30.75" thickTop="1" x14ac:dyDescent="0.3">
      <c r="B6" s="76" t="s">
        <v>52</v>
      </c>
      <c r="C6" s="67" t="s">
        <v>54</v>
      </c>
      <c r="D6" s="68" t="s">
        <v>55</v>
      </c>
      <c r="E6" s="67" t="s">
        <v>56</v>
      </c>
      <c r="F6" s="67" t="s">
        <v>38</v>
      </c>
      <c r="G6" s="127">
        <v>2</v>
      </c>
      <c r="K6" s="145" t="s">
        <v>57</v>
      </c>
      <c r="L6" s="146" t="s">
        <v>58</v>
      </c>
      <c r="M6" s="60"/>
      <c r="N6" s="443" t="s">
        <v>59</v>
      </c>
      <c r="O6" s="443"/>
    </row>
    <row r="7" spans="2:15" ht="30" x14ac:dyDescent="0.3">
      <c r="B7" s="76" t="s">
        <v>57</v>
      </c>
      <c r="C7" s="67" t="s">
        <v>35</v>
      </c>
      <c r="D7" s="68" t="s">
        <v>60</v>
      </c>
      <c r="E7" s="67" t="s">
        <v>61</v>
      </c>
      <c r="F7" s="67" t="s">
        <v>62</v>
      </c>
      <c r="G7" s="127">
        <v>3</v>
      </c>
      <c r="K7" s="147" t="s">
        <v>63</v>
      </c>
      <c r="L7" s="148" t="s">
        <v>64</v>
      </c>
      <c r="M7" s="60"/>
      <c r="N7" s="444"/>
      <c r="O7" s="444"/>
    </row>
    <row r="8" spans="2:15" ht="30" x14ac:dyDescent="0.3">
      <c r="B8" s="76" t="s">
        <v>63</v>
      </c>
      <c r="C8" s="67" t="s">
        <v>65</v>
      </c>
      <c r="D8" s="68" t="s">
        <v>66</v>
      </c>
      <c r="E8" s="67" t="s">
        <v>67</v>
      </c>
      <c r="F8" s="67" t="s">
        <v>68</v>
      </c>
      <c r="G8" s="127">
        <v>4</v>
      </c>
      <c r="K8" s="72" t="s">
        <v>86</v>
      </c>
      <c r="L8" s="73" t="s">
        <v>70</v>
      </c>
      <c r="M8" s="60"/>
      <c r="N8" s="445" t="str">
        <f>+IF('ANÁLISIS DE RIESGO'!AB12="","","R = " &amp; 'ANÁLISIS DE RIESGO'!$AB$12 &amp; " / " &amp; UPPER('ANÁLISIS DE RIESGO'!$AC$12))</f>
        <v>R = 4 / MODERADO</v>
      </c>
      <c r="O8" s="445"/>
    </row>
    <row r="9" spans="2:15" ht="30" x14ac:dyDescent="0.25">
      <c r="B9" s="76" t="s">
        <v>86</v>
      </c>
      <c r="C9" s="67" t="s">
        <v>71</v>
      </c>
      <c r="D9" s="68" t="s">
        <v>36</v>
      </c>
      <c r="E9" s="67" t="s">
        <v>72</v>
      </c>
      <c r="F9" s="67" t="s">
        <v>73</v>
      </c>
      <c r="G9" s="127">
        <v>5</v>
      </c>
    </row>
    <row r="10" spans="2:15" x14ac:dyDescent="0.25">
      <c r="B10" s="61"/>
    </row>
    <row r="11" spans="2:15" x14ac:dyDescent="0.25">
      <c r="B11" s="75"/>
      <c r="C11" s="300"/>
      <c r="D11" s="300"/>
    </row>
    <row r="12" spans="2:15" x14ac:dyDescent="0.25">
      <c r="C12" s="62"/>
      <c r="D12" s="62"/>
    </row>
    <row r="13" spans="2:15" x14ac:dyDescent="0.25">
      <c r="B13" s="61"/>
      <c r="C13" s="76"/>
      <c r="D13" s="69"/>
      <c r="F13" s="77"/>
    </row>
    <row r="14" spans="2:15" x14ac:dyDescent="0.25">
      <c r="B14" s="61"/>
      <c r="C14" s="76"/>
      <c r="D14" s="69"/>
    </row>
    <row r="15" spans="2:15" x14ac:dyDescent="0.25">
      <c r="B15" s="61"/>
      <c r="C15" s="76"/>
      <c r="D15" s="69"/>
    </row>
    <row r="16" spans="2:15" x14ac:dyDescent="0.25">
      <c r="B16" s="61"/>
      <c r="C16" s="76"/>
      <c r="D16" s="69"/>
    </row>
    <row r="17" spans="2:4" x14ac:dyDescent="0.25">
      <c r="B17" s="61"/>
      <c r="C17" s="76"/>
      <c r="D17" s="69"/>
    </row>
    <row r="18" spans="2:4" x14ac:dyDescent="0.25">
      <c r="B18" s="61"/>
      <c r="C18" s="76"/>
      <c r="D18" s="69"/>
    </row>
    <row r="20" spans="2:4" x14ac:dyDescent="0.25">
      <c r="C20" s="437" t="s">
        <v>74</v>
      </c>
      <c r="D20" s="437"/>
    </row>
    <row r="21" spans="2:4" x14ac:dyDescent="0.25">
      <c r="C21" s="78" t="s">
        <v>75</v>
      </c>
      <c r="D21" s="62" t="s">
        <v>47</v>
      </c>
    </row>
    <row r="22" spans="2:4" x14ac:dyDescent="0.25">
      <c r="C22" s="76" t="s">
        <v>76</v>
      </c>
      <c r="D22" s="69">
        <v>1</v>
      </c>
    </row>
    <row r="23" spans="2:4" x14ac:dyDescent="0.25">
      <c r="C23" s="76" t="s">
        <v>39</v>
      </c>
      <c r="D23" s="69">
        <v>2</v>
      </c>
    </row>
    <row r="24" spans="2:4" x14ac:dyDescent="0.25">
      <c r="C24" s="76" t="s">
        <v>77</v>
      </c>
      <c r="D24" s="69">
        <v>3</v>
      </c>
    </row>
    <row r="25" spans="2:4" x14ac:dyDescent="0.25">
      <c r="C25" s="76" t="s">
        <v>78</v>
      </c>
      <c r="D25" s="69">
        <v>4</v>
      </c>
    </row>
    <row r="26" spans="2:4" x14ac:dyDescent="0.25">
      <c r="C26" s="76" t="s">
        <v>79</v>
      </c>
      <c r="D26" s="69">
        <v>5</v>
      </c>
    </row>
    <row r="28" spans="2:4" x14ac:dyDescent="0.25">
      <c r="B28" s="438" t="s">
        <v>42</v>
      </c>
      <c r="C28" s="439"/>
    </row>
    <row r="29" spans="2:4" x14ac:dyDescent="0.25">
      <c r="B29" s="78" t="s">
        <v>80</v>
      </c>
      <c r="C29" s="62" t="s">
        <v>81</v>
      </c>
    </row>
    <row r="30" spans="2:4" x14ac:dyDescent="0.25">
      <c r="B30" s="76" t="s">
        <v>12</v>
      </c>
      <c r="C30" s="69">
        <v>1E-3</v>
      </c>
    </row>
    <row r="31" spans="2:4" x14ac:dyDescent="0.25">
      <c r="B31" s="76" t="s">
        <v>52</v>
      </c>
      <c r="C31" s="69">
        <v>2</v>
      </c>
    </row>
    <row r="32" spans="2:4" x14ac:dyDescent="0.25">
      <c r="B32" s="76" t="s">
        <v>57</v>
      </c>
      <c r="C32" s="69">
        <v>5</v>
      </c>
      <c r="D32" t="s">
        <v>82</v>
      </c>
    </row>
    <row r="33" spans="2:4" x14ac:dyDescent="0.25">
      <c r="B33" s="76" t="s">
        <v>63</v>
      </c>
      <c r="C33" s="69">
        <v>10</v>
      </c>
      <c r="D33" t="s">
        <v>83</v>
      </c>
    </row>
    <row r="34" spans="2:4" x14ac:dyDescent="0.25">
      <c r="B34" s="76" t="s">
        <v>86</v>
      </c>
      <c r="C34" s="69">
        <v>20</v>
      </c>
      <c r="D34" t="s">
        <v>84</v>
      </c>
    </row>
  </sheetData>
  <sheetProtection selectLockedCells="1"/>
  <mergeCells count="9">
    <mergeCell ref="C20:D20"/>
    <mergeCell ref="B28:C28"/>
    <mergeCell ref="C3:G3"/>
    <mergeCell ref="K3:L3"/>
    <mergeCell ref="N3:O4"/>
    <mergeCell ref="N5:O5"/>
    <mergeCell ref="N6:O7"/>
    <mergeCell ref="N8:O8"/>
    <mergeCell ref="C11:D11"/>
  </mergeCells>
  <conditionalFormatting sqref="N3:O5">
    <cfRule type="expression" dxfId="21" priority="6">
      <formula>SEARCH("CRÍTICO",$N$5,1)&gt;0</formula>
    </cfRule>
    <cfRule type="expression" dxfId="20" priority="7">
      <formula>SEARCH("RELEVANTE",$N$5,1)&gt;0</formula>
    </cfRule>
    <cfRule type="expression" dxfId="19" priority="8">
      <formula>SEARCH("MODERADO",$N$5,1)&gt;0</formula>
    </cfRule>
    <cfRule type="expression" dxfId="18" priority="9">
      <formula>SEARCH("MENOR",$N$5,1)&gt;0</formula>
    </cfRule>
    <cfRule type="expression" dxfId="17" priority="10">
      <formula>SEARCH("MAYOR",$N$5,1)&gt;0</formula>
    </cfRule>
  </conditionalFormatting>
  <conditionalFormatting sqref="N6:O8">
    <cfRule type="expression" dxfId="16" priority="1">
      <formula>SEARCH("CRÍTICO",$N$8,1)&gt;0</formula>
    </cfRule>
    <cfRule type="expression" dxfId="15" priority="2">
      <formula>SEARCH("MAYOR",$N$8,1)&gt;0</formula>
    </cfRule>
    <cfRule type="expression" dxfId="14" priority="3">
      <formula>SEARCH("RELEVANTE",$N$8,1)&gt;0</formula>
    </cfRule>
    <cfRule type="expression" dxfId="13" priority="4">
      <formula>SEARCH("MODERADO",$N$8,1)&gt;0</formula>
    </cfRule>
    <cfRule type="expression" dxfId="12" priority="5">
      <formula>SEARCH("MENOR",$N$8,1)&gt;0</formula>
    </cfRule>
  </conditionalFormatting>
  <pageMargins left="0.7" right="0.7" top="0.75" bottom="0.75" header="0.3" footer="0.3"/>
  <pageSetup paperSize="9" orientation="portrait" horizontalDpi="4294967295" verticalDpi="4294967295" r:id="rId1"/>
  <headerFooter>
    <oddHeader>&amp;R&amp;"Calibri"&amp;10&amp;K000000Clasificación YPF: No Confidencial&amp;1#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5:T278"/>
  <sheetViews>
    <sheetView showGridLines="0" workbookViewId="0">
      <selection activeCell="Q19" sqref="Q19:Q20"/>
    </sheetView>
  </sheetViews>
  <sheetFormatPr baseColWidth="10" defaultRowHeight="15" x14ac:dyDescent="0.25"/>
  <cols>
    <col min="1" max="1" width="2.28515625" customWidth="1"/>
    <col min="2" max="2" width="22.42578125" bestFit="1" customWidth="1"/>
    <col min="3" max="3" width="2.28515625" customWidth="1"/>
    <col min="4" max="4" width="37.5703125" bestFit="1" customWidth="1"/>
    <col min="5" max="5" width="29.5703125" bestFit="1" customWidth="1"/>
    <col min="6" max="6" width="2.28515625" customWidth="1"/>
    <col min="7" max="7" width="40.5703125" customWidth="1"/>
    <col min="8" max="8" width="2.28515625" customWidth="1"/>
    <col min="9" max="9" width="13.7109375" bestFit="1" customWidth="1"/>
    <col min="10" max="10" width="2.28515625" customWidth="1"/>
    <col min="11" max="11" width="13.5703125" bestFit="1" customWidth="1"/>
    <col min="12" max="12" width="2.28515625" customWidth="1"/>
    <col min="13" max="13" width="37.140625" bestFit="1" customWidth="1"/>
    <col min="14" max="14" width="2.28515625" customWidth="1"/>
    <col min="15" max="15" width="13" customWidth="1"/>
    <col min="17" max="17" width="29.28515625" bestFit="1" customWidth="1"/>
    <col min="18" max="18" width="41.42578125" bestFit="1" customWidth="1"/>
  </cols>
  <sheetData>
    <row r="5" spans="2:20" ht="15.75" thickBot="1" x14ac:dyDescent="0.3"/>
    <row r="6" spans="2:20" ht="15.75" thickBot="1" x14ac:dyDescent="0.3">
      <c r="B6" s="74" t="s">
        <v>87</v>
      </c>
      <c r="D6" s="74" t="s">
        <v>88</v>
      </c>
      <c r="E6" s="74" t="s">
        <v>89</v>
      </c>
      <c r="G6" s="74" t="s">
        <v>90</v>
      </c>
      <c r="I6" s="74" t="s">
        <v>91</v>
      </c>
      <c r="K6" s="79" t="s">
        <v>92</v>
      </c>
      <c r="M6" s="74" t="s">
        <v>93</v>
      </c>
      <c r="O6" s="74" t="s">
        <v>1</v>
      </c>
      <c r="Q6" s="74" t="s">
        <v>0</v>
      </c>
      <c r="R6" s="74" t="s">
        <v>85</v>
      </c>
      <c r="T6" s="277" t="s">
        <v>631</v>
      </c>
    </row>
    <row r="7" spans="2:20" x14ac:dyDescent="0.25">
      <c r="B7" t="s">
        <v>94</v>
      </c>
      <c r="D7" t="s">
        <v>95</v>
      </c>
      <c r="E7" s="80" t="s">
        <v>96</v>
      </c>
      <c r="G7" s="278" t="s">
        <v>362</v>
      </c>
      <c r="I7" t="s">
        <v>97</v>
      </c>
      <c r="K7" s="82" t="s">
        <v>98</v>
      </c>
      <c r="M7" t="s">
        <v>99</v>
      </c>
      <c r="O7" s="74" t="s">
        <v>2</v>
      </c>
      <c r="Q7" s="279" t="s">
        <v>618</v>
      </c>
      <c r="R7" s="278" t="s">
        <v>362</v>
      </c>
      <c r="T7" t="s">
        <v>632</v>
      </c>
    </row>
    <row r="8" spans="2:20" x14ac:dyDescent="0.25">
      <c r="B8" t="s">
        <v>100</v>
      </c>
      <c r="D8" t="s">
        <v>101</v>
      </c>
      <c r="E8" s="80" t="s">
        <v>102</v>
      </c>
      <c r="G8" s="278" t="s">
        <v>363</v>
      </c>
      <c r="I8" t="s">
        <v>103</v>
      </c>
      <c r="K8" s="82" t="s">
        <v>104</v>
      </c>
      <c r="M8" t="s">
        <v>105</v>
      </c>
      <c r="O8" s="74" t="s">
        <v>4</v>
      </c>
      <c r="Q8" s="279" t="s">
        <v>619</v>
      </c>
      <c r="R8" s="278" t="s">
        <v>363</v>
      </c>
      <c r="T8" t="s">
        <v>633</v>
      </c>
    </row>
    <row r="9" spans="2:20" x14ac:dyDescent="0.25">
      <c r="B9" t="s">
        <v>106</v>
      </c>
      <c r="D9" t="s">
        <v>107</v>
      </c>
      <c r="E9" s="80" t="s">
        <v>108</v>
      </c>
      <c r="G9" s="278" t="s">
        <v>364</v>
      </c>
      <c r="I9" t="s">
        <v>109</v>
      </c>
      <c r="K9" s="82" t="s">
        <v>110</v>
      </c>
      <c r="M9" t="s">
        <v>111</v>
      </c>
      <c r="Q9" s="279" t="s">
        <v>620</v>
      </c>
      <c r="R9" s="278" t="s">
        <v>364</v>
      </c>
      <c r="T9" t="s">
        <v>634</v>
      </c>
    </row>
    <row r="10" spans="2:20" x14ac:dyDescent="0.25">
      <c r="B10" t="s">
        <v>112</v>
      </c>
      <c r="D10" t="s">
        <v>113</v>
      </c>
      <c r="E10" s="80" t="s">
        <v>114</v>
      </c>
      <c r="G10" s="278" t="s">
        <v>365</v>
      </c>
      <c r="I10" t="s">
        <v>115</v>
      </c>
      <c r="M10" t="s">
        <v>116</v>
      </c>
      <c r="Q10" s="279" t="s">
        <v>621</v>
      </c>
      <c r="R10" s="278" t="s">
        <v>365</v>
      </c>
      <c r="T10" t="s">
        <v>635</v>
      </c>
    </row>
    <row r="11" spans="2:20" x14ac:dyDescent="0.25">
      <c r="B11" t="s">
        <v>117</v>
      </c>
      <c r="D11" t="s">
        <v>118</v>
      </c>
      <c r="E11" s="80" t="s">
        <v>119</v>
      </c>
      <c r="G11" s="278" t="s">
        <v>366</v>
      </c>
      <c r="M11" t="s">
        <v>120</v>
      </c>
      <c r="Q11" s="279" t="s">
        <v>619</v>
      </c>
      <c r="R11" s="278" t="s">
        <v>366</v>
      </c>
    </row>
    <row r="12" spans="2:20" x14ac:dyDescent="0.25">
      <c r="B12" t="s">
        <v>121</v>
      </c>
      <c r="D12" t="s">
        <v>122</v>
      </c>
      <c r="E12" s="80" t="s">
        <v>123</v>
      </c>
      <c r="G12" s="278" t="s">
        <v>367</v>
      </c>
      <c r="M12" t="s">
        <v>124</v>
      </c>
      <c r="Q12" s="279" t="s">
        <v>622</v>
      </c>
      <c r="R12" s="278" t="s">
        <v>367</v>
      </c>
    </row>
    <row r="13" spans="2:20" x14ac:dyDescent="0.25">
      <c r="B13" t="s">
        <v>125</v>
      </c>
      <c r="D13" t="s">
        <v>126</v>
      </c>
      <c r="E13" s="80" t="s">
        <v>127</v>
      </c>
      <c r="G13" s="278" t="s">
        <v>368</v>
      </c>
      <c r="M13" t="s">
        <v>128</v>
      </c>
      <c r="Q13" s="279" t="s">
        <v>622</v>
      </c>
      <c r="R13" s="278" t="s">
        <v>368</v>
      </c>
    </row>
    <row r="14" spans="2:20" x14ac:dyDescent="0.25">
      <c r="B14" t="s">
        <v>129</v>
      </c>
      <c r="D14" t="s">
        <v>130</v>
      </c>
      <c r="E14" s="80" t="s">
        <v>131</v>
      </c>
      <c r="G14" s="278" t="s">
        <v>369</v>
      </c>
      <c r="M14" t="s">
        <v>132</v>
      </c>
      <c r="Q14" s="279" t="s">
        <v>619</v>
      </c>
      <c r="R14" s="278" t="s">
        <v>369</v>
      </c>
    </row>
    <row r="15" spans="2:20" x14ac:dyDescent="0.25">
      <c r="B15" t="s">
        <v>133</v>
      </c>
      <c r="D15" t="s">
        <v>134</v>
      </c>
      <c r="E15" s="80" t="s">
        <v>135</v>
      </c>
      <c r="G15" s="278" t="s">
        <v>370</v>
      </c>
      <c r="M15" t="s">
        <v>136</v>
      </c>
      <c r="Q15" s="279" t="s">
        <v>623</v>
      </c>
      <c r="R15" s="278" t="s">
        <v>370</v>
      </c>
    </row>
    <row r="16" spans="2:20" x14ac:dyDescent="0.25">
      <c r="B16" t="s">
        <v>137</v>
      </c>
      <c r="D16" t="s">
        <v>138</v>
      </c>
      <c r="E16" s="80" t="s">
        <v>139</v>
      </c>
      <c r="G16" s="278" t="s">
        <v>371</v>
      </c>
      <c r="M16" t="s">
        <v>140</v>
      </c>
      <c r="Q16" s="279" t="s">
        <v>619</v>
      </c>
      <c r="R16" s="278" t="s">
        <v>371</v>
      </c>
    </row>
    <row r="17" spans="4:18" x14ac:dyDescent="0.25">
      <c r="D17" t="s">
        <v>141</v>
      </c>
      <c r="E17" s="80" t="s">
        <v>142</v>
      </c>
      <c r="G17" s="278" t="s">
        <v>371</v>
      </c>
      <c r="M17" t="s">
        <v>143</v>
      </c>
      <c r="Q17" s="279" t="s">
        <v>620</v>
      </c>
      <c r="R17" s="278" t="s">
        <v>371</v>
      </c>
    </row>
    <row r="18" spans="4:18" x14ac:dyDescent="0.25">
      <c r="D18" t="s">
        <v>144</v>
      </c>
      <c r="E18" s="80" t="s">
        <v>145</v>
      </c>
      <c r="G18" s="278" t="s">
        <v>372</v>
      </c>
      <c r="M18" t="s">
        <v>146</v>
      </c>
      <c r="Q18" s="279" t="s">
        <v>618</v>
      </c>
      <c r="R18" s="278" t="s">
        <v>372</v>
      </c>
    </row>
    <row r="19" spans="4:18" x14ac:dyDescent="0.25">
      <c r="D19" t="s">
        <v>137</v>
      </c>
      <c r="G19" s="278" t="s">
        <v>373</v>
      </c>
      <c r="M19" t="s">
        <v>147</v>
      </c>
      <c r="Q19" s="279" t="s">
        <v>619</v>
      </c>
      <c r="R19" s="278" t="s">
        <v>373</v>
      </c>
    </row>
    <row r="20" spans="4:18" x14ac:dyDescent="0.25">
      <c r="G20" s="278" t="s">
        <v>374</v>
      </c>
      <c r="M20" t="s">
        <v>148</v>
      </c>
      <c r="Q20" s="279" t="s">
        <v>619</v>
      </c>
      <c r="R20" s="278" t="s">
        <v>374</v>
      </c>
    </row>
    <row r="21" spans="4:18" x14ac:dyDescent="0.25">
      <c r="G21" s="278" t="s">
        <v>375</v>
      </c>
      <c r="M21" t="s">
        <v>149</v>
      </c>
      <c r="Q21" s="279" t="s">
        <v>623</v>
      </c>
      <c r="R21" s="278" t="s">
        <v>375</v>
      </c>
    </row>
    <row r="22" spans="4:18" x14ac:dyDescent="0.25">
      <c r="G22" s="278" t="s">
        <v>376</v>
      </c>
      <c r="M22" t="s">
        <v>150</v>
      </c>
      <c r="Q22" s="279" t="s">
        <v>619</v>
      </c>
      <c r="R22" s="278" t="s">
        <v>376</v>
      </c>
    </row>
    <row r="23" spans="4:18" x14ac:dyDescent="0.25">
      <c r="G23" s="278" t="s">
        <v>376</v>
      </c>
      <c r="M23" t="s">
        <v>151</v>
      </c>
      <c r="Q23" s="279" t="s">
        <v>619</v>
      </c>
      <c r="R23" s="278" t="s">
        <v>376</v>
      </c>
    </row>
    <row r="24" spans="4:18" x14ac:dyDescent="0.25">
      <c r="G24" s="278" t="s">
        <v>377</v>
      </c>
      <c r="M24" t="s">
        <v>152</v>
      </c>
      <c r="Q24" s="279" t="s">
        <v>619</v>
      </c>
      <c r="R24" s="278" t="s">
        <v>377</v>
      </c>
    </row>
    <row r="25" spans="4:18" x14ac:dyDescent="0.25">
      <c r="G25" s="278" t="s">
        <v>378</v>
      </c>
      <c r="M25" t="s">
        <v>153</v>
      </c>
      <c r="Q25" s="279" t="s">
        <v>619</v>
      </c>
      <c r="R25" s="278" t="s">
        <v>378</v>
      </c>
    </row>
    <row r="26" spans="4:18" x14ac:dyDescent="0.25">
      <c r="G26" s="278" t="s">
        <v>379</v>
      </c>
      <c r="M26" t="s">
        <v>154</v>
      </c>
      <c r="Q26" s="279" t="s">
        <v>621</v>
      </c>
      <c r="R26" s="278" t="s">
        <v>379</v>
      </c>
    </row>
    <row r="27" spans="4:18" x14ac:dyDescent="0.25">
      <c r="G27" s="278" t="s">
        <v>379</v>
      </c>
      <c r="M27" t="s">
        <v>155</v>
      </c>
      <c r="Q27" s="279" t="s">
        <v>622</v>
      </c>
      <c r="R27" s="278" t="s">
        <v>379</v>
      </c>
    </row>
    <row r="28" spans="4:18" x14ac:dyDescent="0.25">
      <c r="G28" s="278" t="s">
        <v>380</v>
      </c>
      <c r="M28" t="s">
        <v>156</v>
      </c>
      <c r="Q28" s="279" t="s">
        <v>619</v>
      </c>
      <c r="R28" s="278" t="s">
        <v>380</v>
      </c>
    </row>
    <row r="29" spans="4:18" x14ac:dyDescent="0.25">
      <c r="G29" s="278" t="s">
        <v>381</v>
      </c>
      <c r="M29" t="s">
        <v>157</v>
      </c>
      <c r="Q29" s="279" t="s">
        <v>623</v>
      </c>
      <c r="R29" s="278" t="s">
        <v>381</v>
      </c>
    </row>
    <row r="30" spans="4:18" x14ac:dyDescent="0.25">
      <c r="G30" s="278" t="s">
        <v>382</v>
      </c>
      <c r="M30" t="s">
        <v>158</v>
      </c>
      <c r="Q30" s="279" t="s">
        <v>619</v>
      </c>
      <c r="R30" s="278" t="s">
        <v>382</v>
      </c>
    </row>
    <row r="31" spans="4:18" x14ac:dyDescent="0.25">
      <c r="G31" s="278" t="s">
        <v>382</v>
      </c>
      <c r="M31" t="s">
        <v>159</v>
      </c>
      <c r="Q31" s="279" t="s">
        <v>623</v>
      </c>
      <c r="R31" s="278" t="s">
        <v>382</v>
      </c>
    </row>
    <row r="32" spans="4:18" x14ac:dyDescent="0.25">
      <c r="G32" s="278" t="s">
        <v>383</v>
      </c>
      <c r="M32" t="s">
        <v>160</v>
      </c>
      <c r="Q32" s="279" t="s">
        <v>619</v>
      </c>
      <c r="R32" s="278" t="s">
        <v>383</v>
      </c>
    </row>
    <row r="33" spans="7:18" x14ac:dyDescent="0.25">
      <c r="G33" s="278" t="s">
        <v>384</v>
      </c>
      <c r="M33" t="s">
        <v>161</v>
      </c>
      <c r="Q33" s="279" t="s">
        <v>624</v>
      </c>
      <c r="R33" s="278" t="s">
        <v>384</v>
      </c>
    </row>
    <row r="34" spans="7:18" x14ac:dyDescent="0.25">
      <c r="G34" s="278" t="s">
        <v>385</v>
      </c>
      <c r="M34" t="s">
        <v>162</v>
      </c>
      <c r="Q34" s="279" t="s">
        <v>624</v>
      </c>
      <c r="R34" s="278" t="s">
        <v>385</v>
      </c>
    </row>
    <row r="35" spans="7:18" x14ac:dyDescent="0.25">
      <c r="G35" s="278" t="s">
        <v>386</v>
      </c>
      <c r="M35" t="s">
        <v>163</v>
      </c>
      <c r="Q35" s="279" t="s">
        <v>624</v>
      </c>
      <c r="R35" s="278" t="s">
        <v>386</v>
      </c>
    </row>
    <row r="36" spans="7:18" x14ac:dyDescent="0.25">
      <c r="G36" s="278" t="s">
        <v>387</v>
      </c>
      <c r="M36" t="s">
        <v>164</v>
      </c>
      <c r="Q36" s="279" t="s">
        <v>619</v>
      </c>
      <c r="R36" s="278" t="s">
        <v>387</v>
      </c>
    </row>
    <row r="37" spans="7:18" x14ac:dyDescent="0.25">
      <c r="G37" s="278" t="s">
        <v>388</v>
      </c>
      <c r="M37" t="s">
        <v>164</v>
      </c>
      <c r="Q37" s="279" t="s">
        <v>619</v>
      </c>
      <c r="R37" s="278" t="s">
        <v>388</v>
      </c>
    </row>
    <row r="38" spans="7:18" x14ac:dyDescent="0.25">
      <c r="G38" s="278" t="s">
        <v>389</v>
      </c>
      <c r="M38" t="s">
        <v>165</v>
      </c>
      <c r="Q38" s="279" t="s">
        <v>625</v>
      </c>
      <c r="R38" s="278" t="s">
        <v>389</v>
      </c>
    </row>
    <row r="39" spans="7:18" x14ac:dyDescent="0.25">
      <c r="G39" s="278" t="s">
        <v>390</v>
      </c>
      <c r="M39" t="s">
        <v>166</v>
      </c>
      <c r="Q39" s="279" t="s">
        <v>619</v>
      </c>
      <c r="R39" s="278" t="s">
        <v>390</v>
      </c>
    </row>
    <row r="40" spans="7:18" x14ac:dyDescent="0.25">
      <c r="G40" s="278" t="s">
        <v>390</v>
      </c>
      <c r="M40" t="s">
        <v>167</v>
      </c>
      <c r="Q40" s="279" t="s">
        <v>623</v>
      </c>
      <c r="R40" s="278" t="s">
        <v>390</v>
      </c>
    </row>
    <row r="41" spans="7:18" x14ac:dyDescent="0.25">
      <c r="G41" s="278" t="s">
        <v>391</v>
      </c>
      <c r="M41" t="s">
        <v>168</v>
      </c>
      <c r="Q41" s="279" t="s">
        <v>619</v>
      </c>
      <c r="R41" s="278" t="s">
        <v>391</v>
      </c>
    </row>
    <row r="42" spans="7:18" x14ac:dyDescent="0.25">
      <c r="G42" s="278" t="s">
        <v>392</v>
      </c>
      <c r="M42" t="s">
        <v>169</v>
      </c>
      <c r="Q42" s="279" t="s">
        <v>625</v>
      </c>
      <c r="R42" s="278" t="s">
        <v>392</v>
      </c>
    </row>
    <row r="43" spans="7:18" x14ac:dyDescent="0.25">
      <c r="G43" s="278" t="s">
        <v>393</v>
      </c>
      <c r="M43" t="s">
        <v>170</v>
      </c>
      <c r="Q43" s="279" t="s">
        <v>626</v>
      </c>
      <c r="R43" s="278" t="s">
        <v>393</v>
      </c>
    </row>
    <row r="44" spans="7:18" x14ac:dyDescent="0.25">
      <c r="G44" s="278" t="s">
        <v>394</v>
      </c>
      <c r="M44" t="s">
        <v>171</v>
      </c>
      <c r="Q44" s="279" t="s">
        <v>626</v>
      </c>
      <c r="R44" s="278" t="s">
        <v>394</v>
      </c>
    </row>
    <row r="45" spans="7:18" x14ac:dyDescent="0.25">
      <c r="G45" s="278" t="s">
        <v>395</v>
      </c>
      <c r="M45" t="s">
        <v>172</v>
      </c>
      <c r="Q45" s="279" t="s">
        <v>619</v>
      </c>
      <c r="R45" s="278" t="s">
        <v>395</v>
      </c>
    </row>
    <row r="46" spans="7:18" x14ac:dyDescent="0.25">
      <c r="G46" s="278" t="s">
        <v>396</v>
      </c>
      <c r="M46" t="s">
        <v>173</v>
      </c>
      <c r="Q46" s="279" t="s">
        <v>619</v>
      </c>
      <c r="R46" s="278" t="s">
        <v>396</v>
      </c>
    </row>
    <row r="47" spans="7:18" x14ac:dyDescent="0.25">
      <c r="G47" s="278" t="s">
        <v>397</v>
      </c>
      <c r="M47" t="s">
        <v>174</v>
      </c>
      <c r="Q47" s="279" t="s">
        <v>619</v>
      </c>
      <c r="R47" s="278" t="s">
        <v>397</v>
      </c>
    </row>
    <row r="48" spans="7:18" x14ac:dyDescent="0.25">
      <c r="G48" s="278" t="s">
        <v>398</v>
      </c>
      <c r="M48" t="s">
        <v>137</v>
      </c>
      <c r="Q48" s="279" t="s">
        <v>619</v>
      </c>
      <c r="R48" s="278" t="s">
        <v>398</v>
      </c>
    </row>
    <row r="49" spans="7:18" x14ac:dyDescent="0.25">
      <c r="G49" s="278" t="s">
        <v>399</v>
      </c>
      <c r="Q49" s="279" t="s">
        <v>619</v>
      </c>
      <c r="R49" s="278" t="s">
        <v>399</v>
      </c>
    </row>
    <row r="50" spans="7:18" x14ac:dyDescent="0.25">
      <c r="G50" s="278" t="s">
        <v>400</v>
      </c>
      <c r="Q50" s="279" t="s">
        <v>619</v>
      </c>
      <c r="R50" s="278" t="s">
        <v>400</v>
      </c>
    </row>
    <row r="51" spans="7:18" x14ac:dyDescent="0.25">
      <c r="G51" s="278" t="s">
        <v>401</v>
      </c>
      <c r="Q51" s="279" t="s">
        <v>623</v>
      </c>
      <c r="R51" s="278" t="s">
        <v>401</v>
      </c>
    </row>
    <row r="52" spans="7:18" x14ac:dyDescent="0.25">
      <c r="G52" s="278" t="s">
        <v>402</v>
      </c>
      <c r="Q52" s="279" t="s">
        <v>626</v>
      </c>
      <c r="R52" s="278" t="s">
        <v>402</v>
      </c>
    </row>
    <row r="53" spans="7:18" x14ac:dyDescent="0.25">
      <c r="G53" s="278" t="s">
        <v>403</v>
      </c>
      <c r="Q53" s="279" t="s">
        <v>627</v>
      </c>
      <c r="R53" s="278" t="s">
        <v>403</v>
      </c>
    </row>
    <row r="54" spans="7:18" x14ac:dyDescent="0.25">
      <c r="G54" s="278" t="s">
        <v>404</v>
      </c>
      <c r="Q54" s="279" t="s">
        <v>619</v>
      </c>
      <c r="R54" s="278" t="s">
        <v>404</v>
      </c>
    </row>
    <row r="55" spans="7:18" x14ac:dyDescent="0.25">
      <c r="G55" s="278" t="s">
        <v>405</v>
      </c>
      <c r="Q55" s="279" t="s">
        <v>619</v>
      </c>
      <c r="R55" s="278" t="s">
        <v>405</v>
      </c>
    </row>
    <row r="56" spans="7:18" x14ac:dyDescent="0.25">
      <c r="G56" s="278" t="s">
        <v>406</v>
      </c>
      <c r="Q56" s="279" t="s">
        <v>626</v>
      </c>
      <c r="R56" s="278" t="s">
        <v>406</v>
      </c>
    </row>
    <row r="57" spans="7:18" x14ac:dyDescent="0.25">
      <c r="G57" s="278" t="s">
        <v>407</v>
      </c>
      <c r="Q57" s="279" t="s">
        <v>623</v>
      </c>
      <c r="R57" s="278" t="s">
        <v>407</v>
      </c>
    </row>
    <row r="58" spans="7:18" x14ac:dyDescent="0.25">
      <c r="G58" s="278" t="s">
        <v>408</v>
      </c>
      <c r="Q58" s="279" t="s">
        <v>625</v>
      </c>
      <c r="R58" s="278" t="s">
        <v>408</v>
      </c>
    </row>
    <row r="59" spans="7:18" x14ac:dyDescent="0.25">
      <c r="G59" s="278" t="s">
        <v>409</v>
      </c>
      <c r="Q59" s="279" t="s">
        <v>625</v>
      </c>
      <c r="R59" s="278" t="s">
        <v>409</v>
      </c>
    </row>
    <row r="60" spans="7:18" x14ac:dyDescent="0.25">
      <c r="G60" s="278" t="s">
        <v>410</v>
      </c>
      <c r="Q60" s="279" t="s">
        <v>627</v>
      </c>
      <c r="R60" s="278" t="s">
        <v>410</v>
      </c>
    </row>
    <row r="61" spans="7:18" x14ac:dyDescent="0.25">
      <c r="G61" s="278" t="s">
        <v>411</v>
      </c>
      <c r="Q61" s="279" t="s">
        <v>625</v>
      </c>
      <c r="R61" s="278" t="s">
        <v>411</v>
      </c>
    </row>
    <row r="62" spans="7:18" x14ac:dyDescent="0.25">
      <c r="G62" s="278" t="s">
        <v>412</v>
      </c>
      <c r="Q62" s="279" t="s">
        <v>625</v>
      </c>
      <c r="R62" s="278" t="s">
        <v>412</v>
      </c>
    </row>
    <row r="63" spans="7:18" x14ac:dyDescent="0.25">
      <c r="G63" s="278" t="s">
        <v>413</v>
      </c>
      <c r="Q63" s="279" t="s">
        <v>626</v>
      </c>
      <c r="R63" s="278" t="s">
        <v>413</v>
      </c>
    </row>
    <row r="64" spans="7:18" x14ac:dyDescent="0.25">
      <c r="G64" s="278" t="s">
        <v>414</v>
      </c>
      <c r="Q64" s="279" t="s">
        <v>621</v>
      </c>
      <c r="R64" s="278" t="s">
        <v>414</v>
      </c>
    </row>
    <row r="65" spans="7:18" x14ac:dyDescent="0.25">
      <c r="G65" s="278" t="s">
        <v>415</v>
      </c>
      <c r="Q65" s="279" t="s">
        <v>619</v>
      </c>
      <c r="R65" s="278" t="s">
        <v>415</v>
      </c>
    </row>
    <row r="66" spans="7:18" x14ac:dyDescent="0.25">
      <c r="G66" s="278" t="s">
        <v>416</v>
      </c>
      <c r="Q66" s="279" t="s">
        <v>619</v>
      </c>
      <c r="R66" s="278" t="s">
        <v>416</v>
      </c>
    </row>
    <row r="67" spans="7:18" x14ac:dyDescent="0.25">
      <c r="G67" s="278" t="s">
        <v>417</v>
      </c>
      <c r="Q67" s="279" t="s">
        <v>619</v>
      </c>
      <c r="R67" s="278" t="s">
        <v>417</v>
      </c>
    </row>
    <row r="68" spans="7:18" x14ac:dyDescent="0.25">
      <c r="G68" s="278" t="s">
        <v>418</v>
      </c>
      <c r="Q68" s="279" t="s">
        <v>619</v>
      </c>
      <c r="R68" s="278" t="s">
        <v>418</v>
      </c>
    </row>
    <row r="69" spans="7:18" x14ac:dyDescent="0.25">
      <c r="G69" s="278" t="s">
        <v>419</v>
      </c>
      <c r="Q69" s="279" t="s">
        <v>626</v>
      </c>
      <c r="R69" s="278" t="s">
        <v>419</v>
      </c>
    </row>
    <row r="70" spans="7:18" x14ac:dyDescent="0.25">
      <c r="G70" s="278" t="s">
        <v>420</v>
      </c>
      <c r="Q70" s="279" t="s">
        <v>619</v>
      </c>
      <c r="R70" s="278" t="s">
        <v>420</v>
      </c>
    </row>
    <row r="71" spans="7:18" x14ac:dyDescent="0.25">
      <c r="G71" s="278" t="s">
        <v>421</v>
      </c>
      <c r="Q71" s="279" t="s">
        <v>625</v>
      </c>
      <c r="R71" s="278" t="s">
        <v>421</v>
      </c>
    </row>
    <row r="72" spans="7:18" x14ac:dyDescent="0.25">
      <c r="G72" s="278" t="s">
        <v>422</v>
      </c>
      <c r="Q72" s="279" t="s">
        <v>623</v>
      </c>
      <c r="R72" s="278" t="s">
        <v>422</v>
      </c>
    </row>
    <row r="73" spans="7:18" x14ac:dyDescent="0.25">
      <c r="G73" s="278" t="s">
        <v>423</v>
      </c>
      <c r="Q73" s="279" t="s">
        <v>619</v>
      </c>
      <c r="R73" s="278" t="s">
        <v>423</v>
      </c>
    </row>
    <row r="74" spans="7:18" x14ac:dyDescent="0.25">
      <c r="G74" s="278" t="s">
        <v>424</v>
      </c>
      <c r="Q74" s="279" t="s">
        <v>621</v>
      </c>
      <c r="R74" s="278" t="s">
        <v>424</v>
      </c>
    </row>
    <row r="75" spans="7:18" x14ac:dyDescent="0.25">
      <c r="G75" s="278" t="s">
        <v>425</v>
      </c>
      <c r="Q75" s="279" t="s">
        <v>623</v>
      </c>
      <c r="R75" s="278" t="s">
        <v>425</v>
      </c>
    </row>
    <row r="76" spans="7:18" x14ac:dyDescent="0.25">
      <c r="G76" s="278" t="s">
        <v>426</v>
      </c>
      <c r="Q76" s="279" t="s">
        <v>619</v>
      </c>
      <c r="R76" s="278" t="s">
        <v>426</v>
      </c>
    </row>
    <row r="77" spans="7:18" x14ac:dyDescent="0.25">
      <c r="G77" s="278" t="s">
        <v>427</v>
      </c>
      <c r="Q77" s="279" t="s">
        <v>626</v>
      </c>
      <c r="R77" s="278" t="s">
        <v>427</v>
      </c>
    </row>
    <row r="78" spans="7:18" x14ac:dyDescent="0.25">
      <c r="G78" s="278" t="s">
        <v>428</v>
      </c>
      <c r="Q78" s="279" t="s">
        <v>623</v>
      </c>
      <c r="R78" s="278" t="s">
        <v>428</v>
      </c>
    </row>
    <row r="79" spans="7:18" x14ac:dyDescent="0.25">
      <c r="G79" s="278" t="s">
        <v>429</v>
      </c>
      <c r="Q79" s="279" t="s">
        <v>624</v>
      </c>
      <c r="R79" s="278" t="s">
        <v>429</v>
      </c>
    </row>
    <row r="80" spans="7:18" x14ac:dyDescent="0.25">
      <c r="G80" s="278" t="s">
        <v>430</v>
      </c>
      <c r="Q80" s="279" t="s">
        <v>625</v>
      </c>
      <c r="R80" s="278" t="s">
        <v>430</v>
      </c>
    </row>
    <row r="81" spans="7:18" x14ac:dyDescent="0.25">
      <c r="G81" s="278" t="s">
        <v>431</v>
      </c>
      <c r="Q81" s="279" t="s">
        <v>625</v>
      </c>
      <c r="R81" s="278" t="s">
        <v>431</v>
      </c>
    </row>
    <row r="82" spans="7:18" x14ac:dyDescent="0.25">
      <c r="G82" s="278" t="s">
        <v>432</v>
      </c>
      <c r="Q82" s="279" t="s">
        <v>623</v>
      </c>
      <c r="R82" s="278" t="s">
        <v>432</v>
      </c>
    </row>
    <row r="83" spans="7:18" x14ac:dyDescent="0.25">
      <c r="G83" s="278" t="s">
        <v>433</v>
      </c>
      <c r="Q83" s="279" t="s">
        <v>623</v>
      </c>
      <c r="R83" s="278" t="s">
        <v>433</v>
      </c>
    </row>
    <row r="84" spans="7:18" x14ac:dyDescent="0.25">
      <c r="G84" s="278" t="s">
        <v>434</v>
      </c>
      <c r="Q84" s="279" t="s">
        <v>624</v>
      </c>
      <c r="R84" s="278" t="s">
        <v>434</v>
      </c>
    </row>
    <row r="85" spans="7:18" x14ac:dyDescent="0.25">
      <c r="G85" s="278" t="s">
        <v>435</v>
      </c>
      <c r="Q85" s="279" t="s">
        <v>619</v>
      </c>
      <c r="R85" s="278" t="s">
        <v>435</v>
      </c>
    </row>
    <row r="86" spans="7:18" x14ac:dyDescent="0.25">
      <c r="G86" s="278" t="s">
        <v>436</v>
      </c>
      <c r="Q86" s="279" t="s">
        <v>623</v>
      </c>
      <c r="R86" s="278" t="s">
        <v>436</v>
      </c>
    </row>
    <row r="87" spans="7:18" x14ac:dyDescent="0.25">
      <c r="G87" s="278" t="s">
        <v>437</v>
      </c>
      <c r="Q87" s="279" t="s">
        <v>623</v>
      </c>
      <c r="R87" s="278" t="s">
        <v>437</v>
      </c>
    </row>
    <row r="88" spans="7:18" x14ac:dyDescent="0.25">
      <c r="G88" s="278" t="s">
        <v>438</v>
      </c>
      <c r="Q88" s="279" t="s">
        <v>623</v>
      </c>
      <c r="R88" s="278" t="s">
        <v>438</v>
      </c>
    </row>
    <row r="89" spans="7:18" x14ac:dyDescent="0.25">
      <c r="G89" s="278" t="s">
        <v>439</v>
      </c>
      <c r="Q89" s="279" t="s">
        <v>618</v>
      </c>
      <c r="R89" s="278" t="s">
        <v>439</v>
      </c>
    </row>
    <row r="90" spans="7:18" x14ac:dyDescent="0.25">
      <c r="G90" s="278" t="s">
        <v>440</v>
      </c>
      <c r="Q90" s="279" t="s">
        <v>618</v>
      </c>
      <c r="R90" s="278" t="s">
        <v>440</v>
      </c>
    </row>
    <row r="91" spans="7:18" x14ac:dyDescent="0.25">
      <c r="G91" s="278" t="s">
        <v>441</v>
      </c>
      <c r="Q91" s="279" t="s">
        <v>618</v>
      </c>
      <c r="R91" s="278" t="s">
        <v>441</v>
      </c>
    </row>
    <row r="92" spans="7:18" x14ac:dyDescent="0.25">
      <c r="G92" s="278" t="s">
        <v>442</v>
      </c>
      <c r="Q92" s="279" t="s">
        <v>619</v>
      </c>
      <c r="R92" s="278" t="s">
        <v>442</v>
      </c>
    </row>
    <row r="93" spans="7:18" x14ac:dyDescent="0.25">
      <c r="G93" s="278" t="s">
        <v>443</v>
      </c>
      <c r="Q93" s="279" t="s">
        <v>619</v>
      </c>
      <c r="R93" s="278" t="s">
        <v>443</v>
      </c>
    </row>
    <row r="94" spans="7:18" x14ac:dyDescent="0.25">
      <c r="G94" s="278" t="s">
        <v>444</v>
      </c>
      <c r="Q94" s="279" t="s">
        <v>619</v>
      </c>
      <c r="R94" s="278" t="s">
        <v>444</v>
      </c>
    </row>
    <row r="95" spans="7:18" x14ac:dyDescent="0.25">
      <c r="G95" s="278" t="s">
        <v>445</v>
      </c>
      <c r="Q95" s="279" t="s">
        <v>619</v>
      </c>
      <c r="R95" s="278" t="s">
        <v>445</v>
      </c>
    </row>
    <row r="96" spans="7:18" x14ac:dyDescent="0.25">
      <c r="G96" s="278" t="s">
        <v>446</v>
      </c>
      <c r="Q96" s="279" t="s">
        <v>623</v>
      </c>
      <c r="R96" s="278" t="s">
        <v>446</v>
      </c>
    </row>
    <row r="97" spans="7:18" x14ac:dyDescent="0.25">
      <c r="G97" s="278" t="s">
        <v>447</v>
      </c>
      <c r="Q97" s="279" t="s">
        <v>623</v>
      </c>
      <c r="R97" s="278" t="s">
        <v>447</v>
      </c>
    </row>
    <row r="98" spans="7:18" x14ac:dyDescent="0.25">
      <c r="G98" s="278" t="s">
        <v>448</v>
      </c>
      <c r="Q98" s="279" t="s">
        <v>624</v>
      </c>
      <c r="R98" s="278" t="s">
        <v>448</v>
      </c>
    </row>
    <row r="99" spans="7:18" x14ac:dyDescent="0.25">
      <c r="G99" s="278" t="s">
        <v>449</v>
      </c>
      <c r="Q99" s="279" t="s">
        <v>627</v>
      </c>
      <c r="R99" s="278" t="s">
        <v>449</v>
      </c>
    </row>
    <row r="100" spans="7:18" x14ac:dyDescent="0.25">
      <c r="G100" s="278" t="s">
        <v>450</v>
      </c>
      <c r="Q100" s="279" t="s">
        <v>619</v>
      </c>
      <c r="R100" s="278" t="s">
        <v>450</v>
      </c>
    </row>
    <row r="101" spans="7:18" x14ac:dyDescent="0.25">
      <c r="G101" s="278" t="s">
        <v>451</v>
      </c>
      <c r="Q101" s="279" t="s">
        <v>619</v>
      </c>
      <c r="R101" s="278" t="s">
        <v>451</v>
      </c>
    </row>
    <row r="102" spans="7:18" x14ac:dyDescent="0.25">
      <c r="G102" s="278" t="s">
        <v>452</v>
      </c>
      <c r="Q102" s="279" t="s">
        <v>619</v>
      </c>
      <c r="R102" s="278" t="s">
        <v>452</v>
      </c>
    </row>
    <row r="103" spans="7:18" x14ac:dyDescent="0.25">
      <c r="G103" s="278" t="s">
        <v>453</v>
      </c>
      <c r="Q103" s="279" t="s">
        <v>626</v>
      </c>
      <c r="R103" s="278" t="s">
        <v>453</v>
      </c>
    </row>
    <row r="104" spans="7:18" x14ac:dyDescent="0.25">
      <c r="G104" s="278" t="s">
        <v>454</v>
      </c>
      <c r="Q104" s="279" t="s">
        <v>619</v>
      </c>
      <c r="R104" s="278" t="s">
        <v>454</v>
      </c>
    </row>
    <row r="105" spans="7:18" x14ac:dyDescent="0.25">
      <c r="G105" s="278" t="s">
        <v>454</v>
      </c>
      <c r="Q105" s="279" t="s">
        <v>627</v>
      </c>
      <c r="R105" s="278" t="s">
        <v>454</v>
      </c>
    </row>
    <row r="106" spans="7:18" x14ac:dyDescent="0.25">
      <c r="G106" s="278" t="s">
        <v>455</v>
      </c>
      <c r="Q106" s="279" t="s">
        <v>627</v>
      </c>
      <c r="R106" s="278" t="s">
        <v>455</v>
      </c>
    </row>
    <row r="107" spans="7:18" x14ac:dyDescent="0.25">
      <c r="G107" s="278" t="s">
        <v>456</v>
      </c>
      <c r="Q107" s="279" t="s">
        <v>625</v>
      </c>
      <c r="R107" s="278" t="s">
        <v>456</v>
      </c>
    </row>
    <row r="108" spans="7:18" x14ac:dyDescent="0.25">
      <c r="G108" s="278" t="s">
        <v>457</v>
      </c>
      <c r="Q108" s="279" t="s">
        <v>619</v>
      </c>
      <c r="R108" s="278" t="s">
        <v>457</v>
      </c>
    </row>
    <row r="109" spans="7:18" x14ac:dyDescent="0.25">
      <c r="G109" s="278" t="s">
        <v>458</v>
      </c>
      <c r="Q109" s="279" t="s">
        <v>626</v>
      </c>
      <c r="R109" s="278" t="s">
        <v>458</v>
      </c>
    </row>
    <row r="110" spans="7:18" x14ac:dyDescent="0.25">
      <c r="G110" s="278" t="s">
        <v>459</v>
      </c>
      <c r="Q110" s="279" t="s">
        <v>619</v>
      </c>
      <c r="R110" s="278" t="s">
        <v>459</v>
      </c>
    </row>
    <row r="111" spans="7:18" x14ac:dyDescent="0.25">
      <c r="G111" s="278" t="s">
        <v>459</v>
      </c>
      <c r="Q111" s="279" t="s">
        <v>623</v>
      </c>
      <c r="R111" s="278" t="s">
        <v>459</v>
      </c>
    </row>
    <row r="112" spans="7:18" x14ac:dyDescent="0.25">
      <c r="G112" s="278" t="s">
        <v>460</v>
      </c>
      <c r="Q112" s="279" t="s">
        <v>619</v>
      </c>
      <c r="R112" s="278" t="s">
        <v>460</v>
      </c>
    </row>
    <row r="113" spans="7:18" x14ac:dyDescent="0.25">
      <c r="G113" s="278" t="s">
        <v>461</v>
      </c>
      <c r="Q113" s="279" t="s">
        <v>621</v>
      </c>
      <c r="R113" s="278" t="s">
        <v>461</v>
      </c>
    </row>
    <row r="114" spans="7:18" x14ac:dyDescent="0.25">
      <c r="G114" s="278" t="s">
        <v>462</v>
      </c>
      <c r="Q114" s="279" t="s">
        <v>623</v>
      </c>
      <c r="R114" s="278" t="s">
        <v>462</v>
      </c>
    </row>
    <row r="115" spans="7:18" x14ac:dyDescent="0.25">
      <c r="G115" s="278" t="s">
        <v>463</v>
      </c>
      <c r="Q115" s="279" t="s">
        <v>623</v>
      </c>
      <c r="R115" s="278" t="s">
        <v>463</v>
      </c>
    </row>
    <row r="116" spans="7:18" x14ac:dyDescent="0.25">
      <c r="G116" s="278" t="s">
        <v>464</v>
      </c>
      <c r="Q116" s="279" t="s">
        <v>619</v>
      </c>
      <c r="R116" s="278" t="s">
        <v>464</v>
      </c>
    </row>
    <row r="117" spans="7:18" x14ac:dyDescent="0.25">
      <c r="G117" s="278" t="s">
        <v>465</v>
      </c>
      <c r="Q117" s="279" t="s">
        <v>619</v>
      </c>
      <c r="R117" s="278" t="s">
        <v>465</v>
      </c>
    </row>
    <row r="118" spans="7:18" x14ac:dyDescent="0.25">
      <c r="G118" s="278" t="s">
        <v>466</v>
      </c>
      <c r="Q118" s="279" t="s">
        <v>619</v>
      </c>
      <c r="R118" s="278" t="s">
        <v>466</v>
      </c>
    </row>
    <row r="119" spans="7:18" x14ac:dyDescent="0.25">
      <c r="G119" s="278" t="s">
        <v>466</v>
      </c>
      <c r="Q119" s="279" t="s">
        <v>623</v>
      </c>
      <c r="R119" s="278" t="s">
        <v>466</v>
      </c>
    </row>
    <row r="120" spans="7:18" x14ac:dyDescent="0.25">
      <c r="G120" s="278" t="s">
        <v>467</v>
      </c>
      <c r="Q120" s="279" t="s">
        <v>627</v>
      </c>
      <c r="R120" s="278" t="s">
        <v>467</v>
      </c>
    </row>
    <row r="121" spans="7:18" x14ac:dyDescent="0.25">
      <c r="G121" s="278" t="s">
        <v>468</v>
      </c>
      <c r="Q121" s="279" t="s">
        <v>620</v>
      </c>
      <c r="R121" s="278" t="s">
        <v>468</v>
      </c>
    </row>
    <row r="122" spans="7:18" x14ac:dyDescent="0.25">
      <c r="G122" s="278" t="s">
        <v>469</v>
      </c>
      <c r="Q122" s="279" t="s">
        <v>627</v>
      </c>
      <c r="R122" s="278" t="s">
        <v>469</v>
      </c>
    </row>
    <row r="123" spans="7:18" x14ac:dyDescent="0.25">
      <c r="G123" s="278" t="s">
        <v>470</v>
      </c>
      <c r="Q123" s="279" t="s">
        <v>619</v>
      </c>
      <c r="R123" s="278" t="s">
        <v>470</v>
      </c>
    </row>
    <row r="124" spans="7:18" x14ac:dyDescent="0.25">
      <c r="G124" s="278" t="s">
        <v>471</v>
      </c>
      <c r="Q124" s="279" t="s">
        <v>627</v>
      </c>
      <c r="R124" s="278" t="s">
        <v>471</v>
      </c>
    </row>
    <row r="125" spans="7:18" x14ac:dyDescent="0.25">
      <c r="G125" s="278" t="s">
        <v>472</v>
      </c>
      <c r="Q125" s="279" t="s">
        <v>628</v>
      </c>
      <c r="R125" s="278" t="s">
        <v>472</v>
      </c>
    </row>
    <row r="126" spans="7:18" x14ac:dyDescent="0.25">
      <c r="G126" s="278" t="s">
        <v>473</v>
      </c>
      <c r="Q126" s="279" t="s">
        <v>626</v>
      </c>
      <c r="R126" s="278" t="s">
        <v>473</v>
      </c>
    </row>
    <row r="127" spans="7:18" x14ac:dyDescent="0.25">
      <c r="G127" s="278" t="s">
        <v>474</v>
      </c>
      <c r="Q127" s="279" t="s">
        <v>626</v>
      </c>
      <c r="R127" s="278" t="s">
        <v>474</v>
      </c>
    </row>
    <row r="128" spans="7:18" x14ac:dyDescent="0.25">
      <c r="G128" s="278" t="s">
        <v>475</v>
      </c>
      <c r="Q128" s="279" t="s">
        <v>619</v>
      </c>
      <c r="R128" s="278" t="s">
        <v>475</v>
      </c>
    </row>
    <row r="129" spans="7:18" x14ac:dyDescent="0.25">
      <c r="G129" s="278" t="s">
        <v>476</v>
      </c>
      <c r="Q129" s="279" t="s">
        <v>623</v>
      </c>
      <c r="R129" s="278" t="s">
        <v>476</v>
      </c>
    </row>
    <row r="130" spans="7:18" x14ac:dyDescent="0.25">
      <c r="G130" s="83" t="s">
        <v>477</v>
      </c>
      <c r="Q130" s="83" t="s">
        <v>626</v>
      </c>
      <c r="R130" s="83" t="s">
        <v>477</v>
      </c>
    </row>
    <row r="131" spans="7:18" x14ac:dyDescent="0.25">
      <c r="G131" s="81" t="s">
        <v>478</v>
      </c>
      <c r="Q131" s="81" t="s">
        <v>627</v>
      </c>
      <c r="R131" s="81" t="s">
        <v>478</v>
      </c>
    </row>
    <row r="132" spans="7:18" x14ac:dyDescent="0.25">
      <c r="G132" s="83" t="s">
        <v>479</v>
      </c>
      <c r="Q132" s="83" t="s">
        <v>619</v>
      </c>
      <c r="R132" s="83" t="s">
        <v>479</v>
      </c>
    </row>
    <row r="133" spans="7:18" x14ac:dyDescent="0.25">
      <c r="G133" s="81" t="s">
        <v>480</v>
      </c>
      <c r="Q133" s="81" t="s">
        <v>626</v>
      </c>
      <c r="R133" s="81" t="s">
        <v>480</v>
      </c>
    </row>
    <row r="134" spans="7:18" x14ac:dyDescent="0.25">
      <c r="G134" s="83" t="s">
        <v>481</v>
      </c>
      <c r="Q134" s="83" t="s">
        <v>619</v>
      </c>
      <c r="R134" s="83" t="s">
        <v>481</v>
      </c>
    </row>
    <row r="135" spans="7:18" x14ac:dyDescent="0.25">
      <c r="G135" s="81" t="s">
        <v>482</v>
      </c>
      <c r="Q135" s="81" t="s">
        <v>619</v>
      </c>
      <c r="R135" s="81" t="s">
        <v>482</v>
      </c>
    </row>
    <row r="136" spans="7:18" x14ac:dyDescent="0.25">
      <c r="G136" s="83" t="s">
        <v>483</v>
      </c>
      <c r="Q136" s="83" t="s">
        <v>623</v>
      </c>
      <c r="R136" s="83" t="s">
        <v>483</v>
      </c>
    </row>
    <row r="137" spans="7:18" x14ac:dyDescent="0.25">
      <c r="G137" s="81" t="s">
        <v>484</v>
      </c>
      <c r="Q137" s="81" t="s">
        <v>623</v>
      </c>
      <c r="R137" s="81" t="s">
        <v>484</v>
      </c>
    </row>
    <row r="138" spans="7:18" x14ac:dyDescent="0.25">
      <c r="G138" s="83" t="s">
        <v>485</v>
      </c>
      <c r="Q138" s="83" t="s">
        <v>626</v>
      </c>
      <c r="R138" s="83" t="s">
        <v>485</v>
      </c>
    </row>
    <row r="139" spans="7:18" x14ac:dyDescent="0.25">
      <c r="G139" s="83" t="s">
        <v>486</v>
      </c>
      <c r="Q139" s="83" t="s">
        <v>624</v>
      </c>
      <c r="R139" s="83" t="s">
        <v>486</v>
      </c>
    </row>
    <row r="140" spans="7:18" x14ac:dyDescent="0.25">
      <c r="G140" s="83" t="s">
        <v>487</v>
      </c>
      <c r="Q140" s="83" t="s">
        <v>626</v>
      </c>
      <c r="R140" s="83" t="s">
        <v>487</v>
      </c>
    </row>
    <row r="141" spans="7:18" x14ac:dyDescent="0.25">
      <c r="G141" s="83" t="s">
        <v>488</v>
      </c>
      <c r="Q141" s="81" t="s">
        <v>622</v>
      </c>
      <c r="R141" s="81" t="s">
        <v>488</v>
      </c>
    </row>
    <row r="142" spans="7:18" x14ac:dyDescent="0.25">
      <c r="G142" s="83" t="s">
        <v>489</v>
      </c>
      <c r="Q142" s="83" t="s">
        <v>627</v>
      </c>
      <c r="R142" s="83" t="s">
        <v>489</v>
      </c>
    </row>
    <row r="143" spans="7:18" x14ac:dyDescent="0.25">
      <c r="G143" s="83" t="s">
        <v>490</v>
      </c>
      <c r="Q143" s="81" t="s">
        <v>624</v>
      </c>
      <c r="R143" s="81" t="s">
        <v>490</v>
      </c>
    </row>
    <row r="144" spans="7:18" x14ac:dyDescent="0.25">
      <c r="G144" s="83" t="s">
        <v>491</v>
      </c>
      <c r="Q144" s="83" t="s">
        <v>621</v>
      </c>
      <c r="R144" s="83" t="s">
        <v>491</v>
      </c>
    </row>
    <row r="145" spans="7:18" x14ac:dyDescent="0.25">
      <c r="G145" s="83" t="s">
        <v>492</v>
      </c>
      <c r="Q145" s="81" t="s">
        <v>621</v>
      </c>
      <c r="R145" s="81" t="s">
        <v>492</v>
      </c>
    </row>
    <row r="146" spans="7:18" x14ac:dyDescent="0.25">
      <c r="G146" s="83" t="s">
        <v>493</v>
      </c>
      <c r="Q146" s="83" t="s">
        <v>621</v>
      </c>
      <c r="R146" s="83" t="s">
        <v>493</v>
      </c>
    </row>
    <row r="147" spans="7:18" x14ac:dyDescent="0.25">
      <c r="G147" s="83" t="s">
        <v>494</v>
      </c>
      <c r="Q147" s="81" t="s">
        <v>626</v>
      </c>
      <c r="R147" s="81" t="s">
        <v>494</v>
      </c>
    </row>
    <row r="148" spans="7:18" x14ac:dyDescent="0.25">
      <c r="G148" s="83" t="s">
        <v>495</v>
      </c>
      <c r="Q148" s="83" t="s">
        <v>626</v>
      </c>
      <c r="R148" s="83" t="s">
        <v>495</v>
      </c>
    </row>
    <row r="149" spans="7:18" ht="15.75" thickBot="1" x14ac:dyDescent="0.3">
      <c r="G149" s="83" t="s">
        <v>496</v>
      </c>
      <c r="Q149" s="84" t="s">
        <v>626</v>
      </c>
      <c r="R149" s="84" t="s">
        <v>496</v>
      </c>
    </row>
    <row r="150" spans="7:18" x14ac:dyDescent="0.25">
      <c r="G150" s="83" t="s">
        <v>497</v>
      </c>
      <c r="Q150" s="150" t="s">
        <v>626</v>
      </c>
      <c r="R150" s="150" t="s">
        <v>497</v>
      </c>
    </row>
    <row r="151" spans="7:18" x14ac:dyDescent="0.25">
      <c r="G151" s="83" t="s">
        <v>498</v>
      </c>
      <c r="Q151" s="150" t="s">
        <v>620</v>
      </c>
      <c r="R151" s="150" t="s">
        <v>498</v>
      </c>
    </row>
    <row r="152" spans="7:18" x14ac:dyDescent="0.25">
      <c r="G152" s="83" t="s">
        <v>499</v>
      </c>
      <c r="Q152" s="150" t="s">
        <v>629</v>
      </c>
      <c r="R152" s="150" t="s">
        <v>499</v>
      </c>
    </row>
    <row r="153" spans="7:18" x14ac:dyDescent="0.25">
      <c r="G153" s="83" t="s">
        <v>500</v>
      </c>
      <c r="Q153" s="150" t="s">
        <v>619</v>
      </c>
      <c r="R153" s="150" t="s">
        <v>500</v>
      </c>
    </row>
    <row r="154" spans="7:18" x14ac:dyDescent="0.25">
      <c r="G154" s="83" t="s">
        <v>501</v>
      </c>
      <c r="Q154" s="150" t="s">
        <v>625</v>
      </c>
      <c r="R154" s="150" t="s">
        <v>501</v>
      </c>
    </row>
    <row r="155" spans="7:18" x14ac:dyDescent="0.25">
      <c r="G155" s="83" t="s">
        <v>502</v>
      </c>
      <c r="Q155" s="150" t="s">
        <v>619</v>
      </c>
      <c r="R155" s="150" t="s">
        <v>502</v>
      </c>
    </row>
    <row r="156" spans="7:18" x14ac:dyDescent="0.25">
      <c r="G156" s="83" t="s">
        <v>503</v>
      </c>
      <c r="Q156" s="150" t="s">
        <v>625</v>
      </c>
      <c r="R156" s="150" t="s">
        <v>503</v>
      </c>
    </row>
    <row r="157" spans="7:18" x14ac:dyDescent="0.25">
      <c r="G157" s="83" t="s">
        <v>504</v>
      </c>
      <c r="Q157" s="150" t="s">
        <v>621</v>
      </c>
      <c r="R157" s="150" t="s">
        <v>504</v>
      </c>
    </row>
    <row r="158" spans="7:18" x14ac:dyDescent="0.25">
      <c r="G158" s="83" t="s">
        <v>505</v>
      </c>
      <c r="Q158" s="150" t="s">
        <v>620</v>
      </c>
      <c r="R158" s="150" t="s">
        <v>505</v>
      </c>
    </row>
    <row r="159" spans="7:18" x14ac:dyDescent="0.25">
      <c r="G159" s="83" t="s">
        <v>506</v>
      </c>
      <c r="Q159" s="150" t="s">
        <v>626</v>
      </c>
      <c r="R159" s="150" t="s">
        <v>506</v>
      </c>
    </row>
    <row r="160" spans="7:18" x14ac:dyDescent="0.25">
      <c r="G160" s="83" t="s">
        <v>507</v>
      </c>
      <c r="Q160" s="150" t="s">
        <v>626</v>
      </c>
      <c r="R160" s="150" t="s">
        <v>507</v>
      </c>
    </row>
    <row r="161" spans="7:18" x14ac:dyDescent="0.25">
      <c r="G161" s="83" t="s">
        <v>508</v>
      </c>
      <c r="Q161" s="150" t="s">
        <v>626</v>
      </c>
      <c r="R161" s="150" t="s">
        <v>508</v>
      </c>
    </row>
    <row r="162" spans="7:18" x14ac:dyDescent="0.25">
      <c r="G162" s="83" t="s">
        <v>509</v>
      </c>
      <c r="Q162" s="150" t="s">
        <v>626</v>
      </c>
      <c r="R162" s="150" t="s">
        <v>509</v>
      </c>
    </row>
    <row r="163" spans="7:18" x14ac:dyDescent="0.25">
      <c r="G163" s="83" t="s">
        <v>510</v>
      </c>
      <c r="Q163" s="150" t="s">
        <v>623</v>
      </c>
      <c r="R163" s="150" t="s">
        <v>510</v>
      </c>
    </row>
    <row r="164" spans="7:18" x14ac:dyDescent="0.25">
      <c r="G164" s="83" t="s">
        <v>511</v>
      </c>
      <c r="Q164" s="150" t="s">
        <v>619</v>
      </c>
      <c r="R164" s="150" t="s">
        <v>511</v>
      </c>
    </row>
    <row r="165" spans="7:18" x14ac:dyDescent="0.25">
      <c r="G165" s="83" t="s">
        <v>512</v>
      </c>
      <c r="Q165" s="150" t="s">
        <v>626</v>
      </c>
      <c r="R165" s="150" t="s">
        <v>512</v>
      </c>
    </row>
    <row r="166" spans="7:18" x14ac:dyDescent="0.25">
      <c r="G166" s="83" t="s">
        <v>513</v>
      </c>
      <c r="Q166" s="150" t="s">
        <v>619</v>
      </c>
      <c r="R166" s="150" t="s">
        <v>513</v>
      </c>
    </row>
    <row r="167" spans="7:18" x14ac:dyDescent="0.25">
      <c r="G167" s="83" t="s">
        <v>514</v>
      </c>
      <c r="Q167" s="150" t="s">
        <v>624</v>
      </c>
      <c r="R167" s="150" t="s">
        <v>514</v>
      </c>
    </row>
    <row r="168" spans="7:18" x14ac:dyDescent="0.25">
      <c r="G168" s="83" t="s">
        <v>515</v>
      </c>
      <c r="Q168" s="150" t="s">
        <v>619</v>
      </c>
      <c r="R168" s="150" t="s">
        <v>515</v>
      </c>
    </row>
    <row r="169" spans="7:18" x14ac:dyDescent="0.25">
      <c r="G169" s="83" t="s">
        <v>516</v>
      </c>
      <c r="Q169" s="150" t="s">
        <v>619</v>
      </c>
      <c r="R169" s="150" t="s">
        <v>516</v>
      </c>
    </row>
    <row r="170" spans="7:18" x14ac:dyDescent="0.25">
      <c r="G170" s="83" t="s">
        <v>517</v>
      </c>
      <c r="Q170" s="150" t="s">
        <v>619</v>
      </c>
      <c r="R170" s="150" t="s">
        <v>517</v>
      </c>
    </row>
    <row r="171" spans="7:18" x14ac:dyDescent="0.25">
      <c r="G171" s="83" t="s">
        <v>518</v>
      </c>
      <c r="Q171" s="150" t="s">
        <v>619</v>
      </c>
      <c r="R171" s="150" t="s">
        <v>518</v>
      </c>
    </row>
    <row r="172" spans="7:18" x14ac:dyDescent="0.25">
      <c r="G172" s="83" t="s">
        <v>519</v>
      </c>
      <c r="Q172" s="150" t="s">
        <v>619</v>
      </c>
      <c r="R172" s="150" t="s">
        <v>519</v>
      </c>
    </row>
    <row r="173" spans="7:18" x14ac:dyDescent="0.25">
      <c r="G173" s="83" t="s">
        <v>520</v>
      </c>
      <c r="Q173" s="150" t="s">
        <v>625</v>
      </c>
      <c r="R173" s="150" t="s">
        <v>520</v>
      </c>
    </row>
    <row r="174" spans="7:18" x14ac:dyDescent="0.25">
      <c r="G174" s="83" t="s">
        <v>521</v>
      </c>
      <c r="Q174" s="150" t="s">
        <v>619</v>
      </c>
      <c r="R174" s="150" t="s">
        <v>521</v>
      </c>
    </row>
    <row r="175" spans="7:18" x14ac:dyDescent="0.25">
      <c r="G175" s="83" t="s">
        <v>522</v>
      </c>
      <c r="Q175" s="150" t="s">
        <v>619</v>
      </c>
      <c r="R175" s="150" t="s">
        <v>522</v>
      </c>
    </row>
    <row r="176" spans="7:18" x14ac:dyDescent="0.25">
      <c r="G176" s="83" t="s">
        <v>523</v>
      </c>
      <c r="Q176" s="150" t="s">
        <v>619</v>
      </c>
      <c r="R176" s="150" t="s">
        <v>523</v>
      </c>
    </row>
    <row r="177" spans="7:18" x14ac:dyDescent="0.25">
      <c r="G177" s="83" t="s">
        <v>524</v>
      </c>
      <c r="Q177" s="150" t="s">
        <v>619</v>
      </c>
      <c r="R177" s="150" t="s">
        <v>524</v>
      </c>
    </row>
    <row r="178" spans="7:18" x14ac:dyDescent="0.25">
      <c r="G178" s="83" t="s">
        <v>525</v>
      </c>
      <c r="Q178" s="150" t="s">
        <v>619</v>
      </c>
      <c r="R178" s="150" t="s">
        <v>525</v>
      </c>
    </row>
    <row r="179" spans="7:18" x14ac:dyDescent="0.25">
      <c r="G179" s="83" t="s">
        <v>525</v>
      </c>
      <c r="Q179" s="150" t="s">
        <v>623</v>
      </c>
      <c r="R179" s="150" t="s">
        <v>525</v>
      </c>
    </row>
    <row r="180" spans="7:18" x14ac:dyDescent="0.25">
      <c r="G180" s="83" t="s">
        <v>526</v>
      </c>
      <c r="Q180" s="150" t="s">
        <v>626</v>
      </c>
      <c r="R180" s="150" t="s">
        <v>526</v>
      </c>
    </row>
    <row r="181" spans="7:18" x14ac:dyDescent="0.25">
      <c r="G181" s="83" t="s">
        <v>527</v>
      </c>
      <c r="Q181" s="150" t="s">
        <v>629</v>
      </c>
      <c r="R181" s="150" t="s">
        <v>527</v>
      </c>
    </row>
    <row r="182" spans="7:18" x14ac:dyDescent="0.25">
      <c r="G182" s="83" t="s">
        <v>528</v>
      </c>
      <c r="Q182" s="150" t="s">
        <v>625</v>
      </c>
      <c r="R182" s="150" t="s">
        <v>528</v>
      </c>
    </row>
    <row r="183" spans="7:18" x14ac:dyDescent="0.25">
      <c r="G183" s="83" t="s">
        <v>529</v>
      </c>
      <c r="Q183" s="150" t="s">
        <v>625</v>
      </c>
      <c r="R183" s="150" t="s">
        <v>529</v>
      </c>
    </row>
    <row r="184" spans="7:18" x14ac:dyDescent="0.25">
      <c r="G184" s="83" t="s">
        <v>529</v>
      </c>
      <c r="Q184" s="150" t="s">
        <v>627</v>
      </c>
      <c r="R184" s="150" t="s">
        <v>529</v>
      </c>
    </row>
    <row r="185" spans="7:18" x14ac:dyDescent="0.25">
      <c r="G185" s="83" t="s">
        <v>530</v>
      </c>
      <c r="Q185" s="150" t="s">
        <v>625</v>
      </c>
      <c r="R185" s="150" t="s">
        <v>530</v>
      </c>
    </row>
    <row r="186" spans="7:18" x14ac:dyDescent="0.25">
      <c r="G186" s="83" t="s">
        <v>531</v>
      </c>
      <c r="Q186" s="150" t="s">
        <v>625</v>
      </c>
      <c r="R186" s="150" t="s">
        <v>531</v>
      </c>
    </row>
    <row r="187" spans="7:18" x14ac:dyDescent="0.25">
      <c r="G187" s="83" t="s">
        <v>532</v>
      </c>
      <c r="Q187" s="150" t="s">
        <v>619</v>
      </c>
      <c r="R187" s="150" t="s">
        <v>532</v>
      </c>
    </row>
    <row r="188" spans="7:18" x14ac:dyDescent="0.25">
      <c r="G188" s="83" t="s">
        <v>533</v>
      </c>
      <c r="Q188" s="150" t="s">
        <v>626</v>
      </c>
      <c r="R188" s="150" t="s">
        <v>533</v>
      </c>
    </row>
    <row r="189" spans="7:18" x14ac:dyDescent="0.25">
      <c r="G189" s="83" t="s">
        <v>534</v>
      </c>
      <c r="Q189" s="150" t="s">
        <v>626</v>
      </c>
      <c r="R189" s="150" t="s">
        <v>534</v>
      </c>
    </row>
    <row r="190" spans="7:18" x14ac:dyDescent="0.25">
      <c r="G190" s="83" t="s">
        <v>535</v>
      </c>
      <c r="Q190" s="150" t="s">
        <v>626</v>
      </c>
      <c r="R190" s="150" t="s">
        <v>535</v>
      </c>
    </row>
    <row r="191" spans="7:18" x14ac:dyDescent="0.25">
      <c r="G191" s="83" t="s">
        <v>536</v>
      </c>
      <c r="Q191" s="150" t="s">
        <v>626</v>
      </c>
      <c r="R191" s="150" t="s">
        <v>536</v>
      </c>
    </row>
    <row r="192" spans="7:18" x14ac:dyDescent="0.25">
      <c r="G192" s="83" t="s">
        <v>537</v>
      </c>
      <c r="Q192" s="150" t="s">
        <v>626</v>
      </c>
      <c r="R192" s="150" t="s">
        <v>537</v>
      </c>
    </row>
    <row r="193" spans="7:18" x14ac:dyDescent="0.25">
      <c r="G193" s="83" t="s">
        <v>538</v>
      </c>
      <c r="Q193" s="150" t="s">
        <v>627</v>
      </c>
      <c r="R193" s="150" t="s">
        <v>538</v>
      </c>
    </row>
    <row r="194" spans="7:18" x14ac:dyDescent="0.25">
      <c r="G194" s="83" t="s">
        <v>539</v>
      </c>
      <c r="Q194" s="150" t="s">
        <v>627</v>
      </c>
      <c r="R194" s="150" t="s">
        <v>539</v>
      </c>
    </row>
    <row r="195" spans="7:18" x14ac:dyDescent="0.25">
      <c r="G195" s="83" t="s">
        <v>540</v>
      </c>
      <c r="Q195" s="150" t="s">
        <v>627</v>
      </c>
      <c r="R195" s="150" t="s">
        <v>540</v>
      </c>
    </row>
    <row r="196" spans="7:18" x14ac:dyDescent="0.25">
      <c r="G196" s="83" t="s">
        <v>541</v>
      </c>
      <c r="Q196" s="150" t="s">
        <v>630</v>
      </c>
      <c r="R196" s="150" t="s">
        <v>541</v>
      </c>
    </row>
    <row r="197" spans="7:18" x14ac:dyDescent="0.25">
      <c r="G197" s="83" t="s">
        <v>542</v>
      </c>
      <c r="Q197" s="150" t="s">
        <v>624</v>
      </c>
      <c r="R197" s="150" t="s">
        <v>542</v>
      </c>
    </row>
    <row r="198" spans="7:18" x14ac:dyDescent="0.25">
      <c r="G198" s="83" t="s">
        <v>543</v>
      </c>
      <c r="Q198" s="150" t="s">
        <v>619</v>
      </c>
      <c r="R198" s="150" t="s">
        <v>543</v>
      </c>
    </row>
    <row r="199" spans="7:18" x14ac:dyDescent="0.25">
      <c r="G199" s="83" t="s">
        <v>543</v>
      </c>
      <c r="Q199" s="150" t="s">
        <v>620</v>
      </c>
      <c r="R199" s="150" t="s">
        <v>543</v>
      </c>
    </row>
    <row r="200" spans="7:18" x14ac:dyDescent="0.25">
      <c r="G200" s="83" t="s">
        <v>544</v>
      </c>
      <c r="Q200" s="150" t="s">
        <v>625</v>
      </c>
      <c r="R200" s="150" t="s">
        <v>544</v>
      </c>
    </row>
    <row r="201" spans="7:18" x14ac:dyDescent="0.25">
      <c r="G201" s="83" t="s">
        <v>545</v>
      </c>
      <c r="Q201" s="150" t="s">
        <v>624</v>
      </c>
      <c r="R201" s="150" t="s">
        <v>545</v>
      </c>
    </row>
    <row r="202" spans="7:18" x14ac:dyDescent="0.25">
      <c r="G202" s="83" t="s">
        <v>546</v>
      </c>
      <c r="Q202" s="150" t="s">
        <v>619</v>
      </c>
      <c r="R202" s="150" t="s">
        <v>546</v>
      </c>
    </row>
    <row r="203" spans="7:18" x14ac:dyDescent="0.25">
      <c r="G203" s="83" t="s">
        <v>547</v>
      </c>
      <c r="Q203" s="150" t="s">
        <v>619</v>
      </c>
      <c r="R203" s="150" t="s">
        <v>547</v>
      </c>
    </row>
    <row r="204" spans="7:18" x14ac:dyDescent="0.25">
      <c r="G204" s="83" t="s">
        <v>548</v>
      </c>
      <c r="Q204" s="150" t="s">
        <v>619</v>
      </c>
      <c r="R204" s="150" t="s">
        <v>548</v>
      </c>
    </row>
    <row r="205" spans="7:18" x14ac:dyDescent="0.25">
      <c r="G205" s="83" t="s">
        <v>549</v>
      </c>
      <c r="Q205" s="150" t="s">
        <v>619</v>
      </c>
      <c r="R205" s="150" t="s">
        <v>549</v>
      </c>
    </row>
    <row r="206" spans="7:18" x14ac:dyDescent="0.25">
      <c r="G206" s="83" t="s">
        <v>550</v>
      </c>
      <c r="Q206" s="150" t="s">
        <v>619</v>
      </c>
      <c r="R206" s="150" t="s">
        <v>550</v>
      </c>
    </row>
    <row r="207" spans="7:18" x14ac:dyDescent="0.25">
      <c r="G207" s="83" t="s">
        <v>551</v>
      </c>
      <c r="Q207" s="150" t="s">
        <v>619</v>
      </c>
      <c r="R207" s="150" t="s">
        <v>551</v>
      </c>
    </row>
    <row r="208" spans="7:18" x14ac:dyDescent="0.25">
      <c r="G208" s="83" t="s">
        <v>552</v>
      </c>
      <c r="Q208" s="150" t="s">
        <v>622</v>
      </c>
      <c r="R208" s="150" t="s">
        <v>552</v>
      </c>
    </row>
    <row r="209" spans="7:18" x14ac:dyDescent="0.25">
      <c r="G209" s="83" t="s">
        <v>553</v>
      </c>
      <c r="Q209" s="150" t="s">
        <v>622</v>
      </c>
      <c r="R209" s="150" t="s">
        <v>553</v>
      </c>
    </row>
    <row r="210" spans="7:18" x14ac:dyDescent="0.25">
      <c r="G210" s="83" t="s">
        <v>554</v>
      </c>
      <c r="Q210" s="150" t="s">
        <v>624</v>
      </c>
      <c r="R210" s="150" t="s">
        <v>554</v>
      </c>
    </row>
    <row r="211" spans="7:18" x14ac:dyDescent="0.25">
      <c r="G211" s="83" t="s">
        <v>555</v>
      </c>
      <c r="Q211" s="150" t="s">
        <v>626</v>
      </c>
      <c r="R211" s="150" t="s">
        <v>555</v>
      </c>
    </row>
    <row r="212" spans="7:18" x14ac:dyDescent="0.25">
      <c r="G212" s="83" t="s">
        <v>556</v>
      </c>
      <c r="Q212" s="150" t="s">
        <v>623</v>
      </c>
      <c r="R212" s="150" t="s">
        <v>556</v>
      </c>
    </row>
    <row r="213" spans="7:18" x14ac:dyDescent="0.25">
      <c r="G213" s="83" t="s">
        <v>557</v>
      </c>
      <c r="Q213" s="150" t="s">
        <v>623</v>
      </c>
      <c r="R213" s="150" t="s">
        <v>557</v>
      </c>
    </row>
    <row r="214" spans="7:18" x14ac:dyDescent="0.25">
      <c r="G214" s="83" t="s">
        <v>558</v>
      </c>
      <c r="Q214" s="150" t="s">
        <v>627</v>
      </c>
      <c r="R214" s="150" t="s">
        <v>558</v>
      </c>
    </row>
    <row r="215" spans="7:18" x14ac:dyDescent="0.25">
      <c r="G215" s="83" t="s">
        <v>559</v>
      </c>
      <c r="Q215" s="150" t="s">
        <v>619</v>
      </c>
      <c r="R215" s="150" t="s">
        <v>559</v>
      </c>
    </row>
    <row r="216" spans="7:18" x14ac:dyDescent="0.25">
      <c r="G216" s="83" t="s">
        <v>560</v>
      </c>
      <c r="Q216" s="150" t="s">
        <v>623</v>
      </c>
      <c r="R216" s="150" t="s">
        <v>560</v>
      </c>
    </row>
    <row r="217" spans="7:18" x14ac:dyDescent="0.25">
      <c r="G217" s="83" t="s">
        <v>561</v>
      </c>
      <c r="Q217" s="150" t="s">
        <v>619</v>
      </c>
      <c r="R217" s="150" t="s">
        <v>561</v>
      </c>
    </row>
    <row r="218" spans="7:18" x14ac:dyDescent="0.25">
      <c r="G218" s="83" t="s">
        <v>562</v>
      </c>
      <c r="Q218" s="150" t="s">
        <v>619</v>
      </c>
      <c r="R218" s="150" t="s">
        <v>562</v>
      </c>
    </row>
    <row r="219" spans="7:18" x14ac:dyDescent="0.25">
      <c r="G219" s="83" t="s">
        <v>563</v>
      </c>
      <c r="Q219" s="150" t="s">
        <v>619</v>
      </c>
      <c r="R219" s="150" t="s">
        <v>563</v>
      </c>
    </row>
    <row r="220" spans="7:18" x14ac:dyDescent="0.25">
      <c r="G220" s="83" t="s">
        <v>564</v>
      </c>
      <c r="Q220" s="150" t="s">
        <v>619</v>
      </c>
      <c r="R220" s="150" t="s">
        <v>564</v>
      </c>
    </row>
    <row r="221" spans="7:18" x14ac:dyDescent="0.25">
      <c r="G221" s="83" t="s">
        <v>565</v>
      </c>
      <c r="Q221" s="150" t="s">
        <v>619</v>
      </c>
      <c r="R221" s="150" t="s">
        <v>565</v>
      </c>
    </row>
    <row r="222" spans="7:18" x14ac:dyDescent="0.25">
      <c r="G222" s="83" t="s">
        <v>566</v>
      </c>
      <c r="Q222" s="150" t="s">
        <v>619</v>
      </c>
      <c r="R222" s="150" t="s">
        <v>566</v>
      </c>
    </row>
    <row r="223" spans="7:18" x14ac:dyDescent="0.25">
      <c r="G223" s="83" t="s">
        <v>567</v>
      </c>
      <c r="Q223" s="150" t="s">
        <v>619</v>
      </c>
      <c r="R223" s="150" t="s">
        <v>567</v>
      </c>
    </row>
    <row r="224" spans="7:18" x14ac:dyDescent="0.25">
      <c r="G224" s="83" t="s">
        <v>568</v>
      </c>
      <c r="Q224" s="150" t="s">
        <v>619</v>
      </c>
      <c r="R224" s="150" t="s">
        <v>568</v>
      </c>
    </row>
    <row r="225" spans="7:18" x14ac:dyDescent="0.25">
      <c r="G225" s="83" t="s">
        <v>569</v>
      </c>
      <c r="Q225" s="150" t="s">
        <v>619</v>
      </c>
      <c r="R225" s="150" t="s">
        <v>569</v>
      </c>
    </row>
    <row r="226" spans="7:18" x14ac:dyDescent="0.25">
      <c r="G226" s="83" t="s">
        <v>570</v>
      </c>
      <c r="Q226" s="150" t="s">
        <v>623</v>
      </c>
      <c r="R226" s="150" t="s">
        <v>570</v>
      </c>
    </row>
    <row r="227" spans="7:18" x14ac:dyDescent="0.25">
      <c r="G227" s="83" t="s">
        <v>571</v>
      </c>
      <c r="Q227" s="150" t="s">
        <v>619</v>
      </c>
      <c r="R227" s="150" t="s">
        <v>571</v>
      </c>
    </row>
    <row r="228" spans="7:18" x14ac:dyDescent="0.25">
      <c r="G228" s="83" t="s">
        <v>572</v>
      </c>
      <c r="Q228" s="150" t="s">
        <v>619</v>
      </c>
      <c r="R228" s="150" t="s">
        <v>572</v>
      </c>
    </row>
    <row r="229" spans="7:18" x14ac:dyDescent="0.25">
      <c r="G229" s="83" t="s">
        <v>573</v>
      </c>
      <c r="Q229" s="150" t="s">
        <v>623</v>
      </c>
      <c r="R229" s="150" t="s">
        <v>573</v>
      </c>
    </row>
    <row r="230" spans="7:18" x14ac:dyDescent="0.25">
      <c r="G230" s="83" t="s">
        <v>574</v>
      </c>
      <c r="Q230" s="150" t="s">
        <v>623</v>
      </c>
      <c r="R230" s="150" t="s">
        <v>574</v>
      </c>
    </row>
    <row r="231" spans="7:18" x14ac:dyDescent="0.25">
      <c r="G231" s="83" t="s">
        <v>575</v>
      </c>
      <c r="Q231" s="150" t="s">
        <v>619</v>
      </c>
      <c r="R231" s="150" t="s">
        <v>575</v>
      </c>
    </row>
    <row r="232" spans="7:18" x14ac:dyDescent="0.25">
      <c r="G232" s="83" t="s">
        <v>575</v>
      </c>
      <c r="Q232" s="150" t="s">
        <v>623</v>
      </c>
      <c r="R232" s="150" t="s">
        <v>575</v>
      </c>
    </row>
    <row r="233" spans="7:18" x14ac:dyDescent="0.25">
      <c r="G233" s="83" t="s">
        <v>576</v>
      </c>
      <c r="Q233" s="150" t="s">
        <v>626</v>
      </c>
      <c r="R233" s="150" t="s">
        <v>576</v>
      </c>
    </row>
    <row r="234" spans="7:18" x14ac:dyDescent="0.25">
      <c r="G234" s="83" t="s">
        <v>577</v>
      </c>
      <c r="Q234" s="150" t="s">
        <v>619</v>
      </c>
      <c r="R234" s="150" t="s">
        <v>577</v>
      </c>
    </row>
    <row r="235" spans="7:18" x14ac:dyDescent="0.25">
      <c r="G235" s="83" t="s">
        <v>578</v>
      </c>
      <c r="Q235" s="150" t="s">
        <v>626</v>
      </c>
      <c r="R235" s="150" t="s">
        <v>578</v>
      </c>
    </row>
    <row r="236" spans="7:18" x14ac:dyDescent="0.25">
      <c r="G236" s="83" t="s">
        <v>579</v>
      </c>
      <c r="Q236" s="150" t="s">
        <v>623</v>
      </c>
      <c r="R236" s="150" t="s">
        <v>579</v>
      </c>
    </row>
    <row r="237" spans="7:18" x14ac:dyDescent="0.25">
      <c r="G237" s="83" t="s">
        <v>580</v>
      </c>
      <c r="Q237" s="150" t="s">
        <v>619</v>
      </c>
      <c r="R237" s="150" t="s">
        <v>580</v>
      </c>
    </row>
    <row r="238" spans="7:18" x14ac:dyDescent="0.25">
      <c r="G238" s="83" t="s">
        <v>581</v>
      </c>
      <c r="Q238" s="150" t="s">
        <v>619</v>
      </c>
      <c r="R238" s="150" t="s">
        <v>581</v>
      </c>
    </row>
    <row r="239" spans="7:18" x14ac:dyDescent="0.25">
      <c r="G239" s="83" t="s">
        <v>582</v>
      </c>
      <c r="Q239" s="150" t="s">
        <v>627</v>
      </c>
      <c r="R239" s="150" t="s">
        <v>582</v>
      </c>
    </row>
    <row r="240" spans="7:18" x14ac:dyDescent="0.25">
      <c r="G240" s="83" t="s">
        <v>583</v>
      </c>
      <c r="Q240" s="150" t="s">
        <v>623</v>
      </c>
      <c r="R240" s="150" t="s">
        <v>583</v>
      </c>
    </row>
    <row r="241" spans="7:18" x14ac:dyDescent="0.25">
      <c r="G241" s="83" t="s">
        <v>584</v>
      </c>
      <c r="Q241" s="150" t="s">
        <v>621</v>
      </c>
      <c r="R241" s="150" t="s">
        <v>584</v>
      </c>
    </row>
    <row r="242" spans="7:18" x14ac:dyDescent="0.25">
      <c r="G242" s="83" t="s">
        <v>585</v>
      </c>
      <c r="Q242" s="150" t="s">
        <v>621</v>
      </c>
      <c r="R242" s="150" t="s">
        <v>585</v>
      </c>
    </row>
    <row r="243" spans="7:18" x14ac:dyDescent="0.25">
      <c r="G243" s="83" t="s">
        <v>586</v>
      </c>
      <c r="Q243" s="150" t="s">
        <v>626</v>
      </c>
      <c r="R243" s="150" t="s">
        <v>586</v>
      </c>
    </row>
    <row r="244" spans="7:18" x14ac:dyDescent="0.25">
      <c r="G244" s="83" t="s">
        <v>587</v>
      </c>
      <c r="Q244" s="150" t="s">
        <v>626</v>
      </c>
      <c r="R244" s="150" t="s">
        <v>587</v>
      </c>
    </row>
    <row r="245" spans="7:18" x14ac:dyDescent="0.25">
      <c r="G245" s="83" t="s">
        <v>588</v>
      </c>
      <c r="Q245" s="150" t="s">
        <v>627</v>
      </c>
      <c r="R245" s="150" t="s">
        <v>588</v>
      </c>
    </row>
    <row r="246" spans="7:18" x14ac:dyDescent="0.25">
      <c r="G246" s="83" t="s">
        <v>589</v>
      </c>
      <c r="Q246" s="150" t="s">
        <v>620</v>
      </c>
      <c r="R246" s="150" t="s">
        <v>589</v>
      </c>
    </row>
    <row r="247" spans="7:18" x14ac:dyDescent="0.25">
      <c r="G247" s="83" t="s">
        <v>590</v>
      </c>
      <c r="Q247" s="150" t="s">
        <v>628</v>
      </c>
      <c r="R247" s="150" t="s">
        <v>590</v>
      </c>
    </row>
    <row r="248" spans="7:18" x14ac:dyDescent="0.25">
      <c r="G248" s="83" t="s">
        <v>591</v>
      </c>
      <c r="Q248" s="150" t="s">
        <v>626</v>
      </c>
      <c r="R248" s="150" t="s">
        <v>591</v>
      </c>
    </row>
    <row r="249" spans="7:18" x14ac:dyDescent="0.25">
      <c r="G249" s="83" t="s">
        <v>592</v>
      </c>
      <c r="Q249" s="150" t="s">
        <v>626</v>
      </c>
      <c r="R249" s="150" t="s">
        <v>592</v>
      </c>
    </row>
    <row r="250" spans="7:18" x14ac:dyDescent="0.25">
      <c r="G250" s="83" t="s">
        <v>593</v>
      </c>
      <c r="Q250" s="150" t="s">
        <v>624</v>
      </c>
      <c r="R250" s="150" t="s">
        <v>593</v>
      </c>
    </row>
    <row r="251" spans="7:18" x14ac:dyDescent="0.25">
      <c r="G251" s="83" t="s">
        <v>594</v>
      </c>
      <c r="Q251" s="150" t="s">
        <v>622</v>
      </c>
      <c r="R251" s="150" t="s">
        <v>594</v>
      </c>
    </row>
    <row r="252" spans="7:18" x14ac:dyDescent="0.25">
      <c r="G252" s="83" t="s">
        <v>595</v>
      </c>
      <c r="Q252" s="150" t="s">
        <v>630</v>
      </c>
      <c r="R252" s="150" t="s">
        <v>595</v>
      </c>
    </row>
    <row r="253" spans="7:18" x14ac:dyDescent="0.25">
      <c r="G253" s="83" t="s">
        <v>596</v>
      </c>
      <c r="Q253" s="150" t="s">
        <v>619</v>
      </c>
      <c r="R253" s="150" t="s">
        <v>596</v>
      </c>
    </row>
    <row r="254" spans="7:18" x14ac:dyDescent="0.25">
      <c r="G254" s="83" t="s">
        <v>597</v>
      </c>
      <c r="Q254" s="150" t="s">
        <v>625</v>
      </c>
      <c r="R254" s="150" t="s">
        <v>597</v>
      </c>
    </row>
    <row r="255" spans="7:18" x14ac:dyDescent="0.25">
      <c r="G255" s="83" t="s">
        <v>598</v>
      </c>
      <c r="Q255" s="150" t="s">
        <v>627</v>
      </c>
      <c r="R255" s="150" t="s">
        <v>598</v>
      </c>
    </row>
    <row r="256" spans="7:18" x14ac:dyDescent="0.25">
      <c r="G256" s="83" t="s">
        <v>599</v>
      </c>
      <c r="Q256" s="150" t="s">
        <v>619</v>
      </c>
      <c r="R256" s="150" t="s">
        <v>599</v>
      </c>
    </row>
    <row r="257" spans="7:18" x14ac:dyDescent="0.25">
      <c r="G257" s="83" t="s">
        <v>599</v>
      </c>
      <c r="Q257" s="150" t="s">
        <v>623</v>
      </c>
      <c r="R257" s="150" t="s">
        <v>599</v>
      </c>
    </row>
    <row r="258" spans="7:18" x14ac:dyDescent="0.25">
      <c r="G258" s="83" t="s">
        <v>600</v>
      </c>
      <c r="Q258" s="150" t="s">
        <v>619</v>
      </c>
      <c r="R258" s="150" t="s">
        <v>600</v>
      </c>
    </row>
    <row r="259" spans="7:18" x14ac:dyDescent="0.25">
      <c r="G259" s="83" t="s">
        <v>601</v>
      </c>
      <c r="Q259" s="150" t="s">
        <v>619</v>
      </c>
      <c r="R259" s="150" t="s">
        <v>601</v>
      </c>
    </row>
    <row r="260" spans="7:18" x14ac:dyDescent="0.25">
      <c r="G260" s="83" t="s">
        <v>601</v>
      </c>
      <c r="Q260" s="150" t="s">
        <v>623</v>
      </c>
      <c r="R260" s="150" t="s">
        <v>601</v>
      </c>
    </row>
    <row r="261" spans="7:18" x14ac:dyDescent="0.25">
      <c r="G261" s="83" t="s">
        <v>602</v>
      </c>
      <c r="Q261" s="150" t="s">
        <v>624</v>
      </c>
      <c r="R261" s="150" t="s">
        <v>602</v>
      </c>
    </row>
    <row r="262" spans="7:18" x14ac:dyDescent="0.25">
      <c r="G262" s="83" t="s">
        <v>603</v>
      </c>
      <c r="Q262" s="150" t="s">
        <v>629</v>
      </c>
      <c r="R262" s="150" t="s">
        <v>603</v>
      </c>
    </row>
    <row r="263" spans="7:18" x14ac:dyDescent="0.25">
      <c r="G263" s="83" t="s">
        <v>604</v>
      </c>
      <c r="Q263" s="150" t="s">
        <v>629</v>
      </c>
      <c r="R263" s="150" t="s">
        <v>604</v>
      </c>
    </row>
    <row r="264" spans="7:18" x14ac:dyDescent="0.25">
      <c r="G264" s="83" t="s">
        <v>605</v>
      </c>
      <c r="Q264" s="150" t="s">
        <v>629</v>
      </c>
      <c r="R264" s="150" t="s">
        <v>605</v>
      </c>
    </row>
    <row r="265" spans="7:18" x14ac:dyDescent="0.25">
      <c r="G265" s="83" t="s">
        <v>606</v>
      </c>
      <c r="Q265" s="150" t="s">
        <v>629</v>
      </c>
      <c r="R265" s="150" t="s">
        <v>606</v>
      </c>
    </row>
    <row r="266" spans="7:18" x14ac:dyDescent="0.25">
      <c r="G266" s="83" t="s">
        <v>607</v>
      </c>
      <c r="Q266" s="150" t="s">
        <v>629</v>
      </c>
      <c r="R266" s="150" t="s">
        <v>607</v>
      </c>
    </row>
    <row r="267" spans="7:18" x14ac:dyDescent="0.25">
      <c r="G267" s="83" t="s">
        <v>608</v>
      </c>
      <c r="Q267" s="150" t="s">
        <v>626</v>
      </c>
      <c r="R267" s="150" t="s">
        <v>608</v>
      </c>
    </row>
    <row r="268" spans="7:18" x14ac:dyDescent="0.25">
      <c r="G268" s="83" t="s">
        <v>609</v>
      </c>
      <c r="Q268" s="150" t="s">
        <v>626</v>
      </c>
      <c r="R268" s="150" t="s">
        <v>609</v>
      </c>
    </row>
    <row r="269" spans="7:18" x14ac:dyDescent="0.25">
      <c r="G269" s="83" t="s">
        <v>610</v>
      </c>
      <c r="Q269" s="150" t="s">
        <v>619</v>
      </c>
      <c r="R269" s="150" t="s">
        <v>610</v>
      </c>
    </row>
    <row r="270" spans="7:18" x14ac:dyDescent="0.25">
      <c r="G270" s="83" t="s">
        <v>611</v>
      </c>
      <c r="Q270" s="150" t="s">
        <v>626</v>
      </c>
      <c r="R270" s="150" t="s">
        <v>611</v>
      </c>
    </row>
    <row r="271" spans="7:18" x14ac:dyDescent="0.25">
      <c r="G271" s="83" t="s">
        <v>612</v>
      </c>
      <c r="Q271" s="150" t="s">
        <v>626</v>
      </c>
      <c r="R271" s="150" t="s">
        <v>612</v>
      </c>
    </row>
    <row r="272" spans="7:18" x14ac:dyDescent="0.25">
      <c r="G272" s="83" t="s">
        <v>613</v>
      </c>
      <c r="Q272" s="150" t="s">
        <v>619</v>
      </c>
      <c r="R272" s="150" t="s">
        <v>613</v>
      </c>
    </row>
    <row r="273" spans="7:18" x14ac:dyDescent="0.25">
      <c r="G273" s="83" t="s">
        <v>614</v>
      </c>
      <c r="Q273" s="150" t="s">
        <v>623</v>
      </c>
      <c r="R273" s="150" t="s">
        <v>614</v>
      </c>
    </row>
    <row r="274" spans="7:18" x14ac:dyDescent="0.25">
      <c r="G274" s="83" t="s">
        <v>615</v>
      </c>
      <c r="Q274" s="150" t="s">
        <v>628</v>
      </c>
      <c r="R274" s="150" t="s">
        <v>615</v>
      </c>
    </row>
    <row r="275" spans="7:18" x14ac:dyDescent="0.25">
      <c r="G275" s="83" t="s">
        <v>615</v>
      </c>
      <c r="Q275" s="150" t="s">
        <v>619</v>
      </c>
      <c r="R275" s="150" t="s">
        <v>615</v>
      </c>
    </row>
    <row r="276" spans="7:18" x14ac:dyDescent="0.25">
      <c r="G276" s="83" t="s">
        <v>616</v>
      </c>
      <c r="Q276" s="150" t="s">
        <v>626</v>
      </c>
      <c r="R276" s="150" t="s">
        <v>616</v>
      </c>
    </row>
    <row r="277" spans="7:18" x14ac:dyDescent="0.25">
      <c r="G277" s="83" t="s">
        <v>617</v>
      </c>
      <c r="Q277" s="150" t="s">
        <v>627</v>
      </c>
      <c r="R277" s="150" t="s">
        <v>617</v>
      </c>
    </row>
    <row r="278" spans="7:18" x14ac:dyDescent="0.25">
      <c r="G278" s="83"/>
      <c r="Q278" s="150"/>
      <c r="R278" s="150"/>
    </row>
  </sheetData>
  <sheetProtection algorithmName="SHA-512" hashValue="YLAzoxpEZ8AK+yVzrzGUqbdpLqmkKjDZcqy1QV3vy+xXotg2jC51/uK/zBFpCv+aD25Xtl08BtFFS2w9TW3PGQ==" saltValue="sRSV7oS215MlcXJj8bNu7w==" spinCount="100000" sheet="1" formatCells="0" formatColumns="0" selectLockedCells="1" sort="0" autoFilter="0"/>
  <hyperlinks>
    <hyperlink ref="E17" r:id="rId1"/>
    <hyperlink ref="E12" r:id="rId2"/>
    <hyperlink ref="E8" r:id="rId3"/>
    <hyperlink ref="E11" r:id="rId4"/>
    <hyperlink ref="E14" r:id="rId5"/>
    <hyperlink ref="E9" r:id="rId6"/>
    <hyperlink ref="E10" r:id="rId7"/>
    <hyperlink ref="E16" r:id="rId8"/>
  </hyperlinks>
  <pageMargins left="0.7" right="0.7" top="0.75" bottom="0.75" header="0.3" footer="0.3"/>
  <pageSetup orientation="portrait" r:id="rId9"/>
  <headerFooter>
    <oddHeader>&amp;R&amp;"Calibri"&amp;10&amp;K000000Clasificación YPF: No Confidencial&amp;1#</oddHeader>
  </headerFooter>
  <drawing r:id="rId10"/>
  <tableParts count="8">
    <tablePart r:id="rId11"/>
    <tablePart r:id="rId12"/>
    <tablePart r:id="rId13"/>
    <tablePart r:id="rId14"/>
    <tablePart r:id="rId15"/>
    <tablePart r:id="rId16"/>
    <tablePart r:id="rId17"/>
    <tablePart r:id="rId1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C9"/>
  <sheetViews>
    <sheetView showGridLines="0" zoomScaleNormal="100" workbookViewId="0">
      <selection activeCell="C7" sqref="C7"/>
    </sheetView>
  </sheetViews>
  <sheetFormatPr baseColWidth="10" defaultRowHeight="15" x14ac:dyDescent="0.25"/>
  <cols>
    <col min="1" max="1" width="3.85546875" customWidth="1"/>
    <col min="2" max="2" width="20.85546875" bestFit="1" customWidth="1"/>
  </cols>
  <sheetData>
    <row r="2" spans="2:3" x14ac:dyDescent="0.25">
      <c r="B2" s="85" t="s">
        <v>175</v>
      </c>
      <c r="C2" s="86" t="s">
        <v>2</v>
      </c>
    </row>
    <row r="4" spans="2:3" x14ac:dyDescent="0.25">
      <c r="B4" s="446" t="s">
        <v>176</v>
      </c>
      <c r="C4" s="446"/>
    </row>
    <row r="5" spans="2:3" x14ac:dyDescent="0.25">
      <c r="B5" s="87" t="s">
        <v>177</v>
      </c>
      <c r="C5" s="69" t="e">
        <f>+IF(#REF!&gt;0,"NO","SI")</f>
        <v>#REF!</v>
      </c>
    </row>
    <row r="6" spans="2:3" x14ac:dyDescent="0.25">
      <c r="B6" s="87" t="s">
        <v>178</v>
      </c>
      <c r="C6" s="69" t="e">
        <f>+IF(#REF!="NO","SI","NO")</f>
        <v>#REF!</v>
      </c>
    </row>
    <row r="7" spans="2:3" x14ac:dyDescent="0.25">
      <c r="B7" s="87" t="s">
        <v>179</v>
      </c>
      <c r="C7" s="69" t="str">
        <f>+IF(OR('ANÁLISIS DE RIESGO'!AB4="NO",'ANÁLISIS DE RIESGO'!AB5="NO"),"NO","SI")</f>
        <v>SI</v>
      </c>
    </row>
    <row r="8" spans="2:3" x14ac:dyDescent="0.25">
      <c r="B8" s="87" t="s">
        <v>180</v>
      </c>
      <c r="C8" s="69" t="e">
        <f>+#REF!</f>
        <v>#REF!</v>
      </c>
    </row>
    <row r="9" spans="2:3" x14ac:dyDescent="0.25">
      <c r="B9" s="88" t="s">
        <v>181</v>
      </c>
      <c r="C9" s="89" t="str">
        <f>+IF(COUNTIF(C5:C8,"NO")&gt;0,"NO","SI")</f>
        <v>SI</v>
      </c>
    </row>
  </sheetData>
  <sheetProtection selectLockedCells="1"/>
  <mergeCells count="1">
    <mergeCell ref="B4:C4"/>
  </mergeCells>
  <pageMargins left="0.7" right="0.7" top="0.75" bottom="0.75" header="0.3" footer="0.3"/>
  <pageSetup paperSize="9" orientation="portrait" horizontalDpi="4294967295" verticalDpi="4294967295" r:id="rId1"/>
  <headerFooter>
    <oddHeader>&amp;R&amp;"Calibri"&amp;10&amp;K000000Clasificación YPF: No Confidencial&amp;1#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26</vt:i4>
      </vt:variant>
    </vt:vector>
  </HeadingPairs>
  <TitlesOfParts>
    <vt:vector size="34" baseType="lpstr">
      <vt:lpstr>ANÁLISIS DE RIESGO</vt:lpstr>
      <vt:lpstr>Tablas de Evaluación de Riesgos</vt:lpstr>
      <vt:lpstr>MATRIZ DE RIESGO</vt:lpstr>
      <vt:lpstr>NIVELES APROBACIÓN Exploración</vt:lpstr>
      <vt:lpstr>NIVELES APROBACIÓN Desarrollo</vt:lpstr>
      <vt:lpstr>EVALUACIÓN DE RIESGO</vt:lpstr>
      <vt:lpstr>BASES DE DATOS</vt:lpstr>
      <vt:lpstr>DATOS ADICIONALES</vt:lpstr>
      <vt:lpstr>'ANÁLISIS DE RIESGO'!Área_de_impresión</vt:lpstr>
      <vt:lpstr>'MATRIZ DE RIESGO'!Área_de_impresión</vt:lpstr>
      <vt:lpstr>'NIVELES APROBACIÓN Desarrollo'!Área_de_impresión</vt:lpstr>
      <vt:lpstr>'NIVELES APROBACIÓN Exploración'!Área_de_impresión</vt:lpstr>
      <vt:lpstr>'Tablas de Evaluación de Riesgos'!Área_de_impresión</vt:lpstr>
      <vt:lpstr>AREA_DE_RESERVA</vt:lpstr>
      <vt:lpstr>Calidad</vt:lpstr>
      <vt:lpstr>Consecuencias</vt:lpstr>
      <vt:lpstr>CONTRATISTA</vt:lpstr>
      <vt:lpstr>'EVALUACIÓN DE RIESGO'!Costos</vt:lpstr>
      <vt:lpstr>'EVALUACIÓN DE RIESGO'!Difusión</vt:lpstr>
      <vt:lpstr>DIVISION</vt:lpstr>
      <vt:lpstr>'EVALUACIÓN DE RIESGO'!Exposición</vt:lpstr>
      <vt:lpstr>FUNCION</vt:lpstr>
      <vt:lpstr>JEFES_ING</vt:lpstr>
      <vt:lpstr>'EVALUACIÓN DE RIESGO'!Medioambiente</vt:lpstr>
      <vt:lpstr>MedioAmbiente2</vt:lpstr>
      <vt:lpstr>'EVALUACIÓN DE RIESGO'!Personas</vt:lpstr>
      <vt:lpstr>Probabilidad</vt:lpstr>
      <vt:lpstr>Probabilidad2</vt:lpstr>
      <vt:lpstr>REGIONAL</vt:lpstr>
      <vt:lpstr>RESPUESTA</vt:lpstr>
      <vt:lpstr>Salud</vt:lpstr>
      <vt:lpstr>Seguridad</vt:lpstr>
      <vt:lpstr>TABLE_UUNN_AR</vt:lpstr>
      <vt:lpstr>TIPO_OP</vt:lpstr>
    </vt:vector>
  </TitlesOfParts>
  <Company>YPF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Diego</cp:lastModifiedBy>
  <cp:lastPrinted>2017-01-26T21:45:14Z</cp:lastPrinted>
  <dcterms:created xsi:type="dcterms:W3CDTF">2016-11-18T14:18:34Z</dcterms:created>
  <dcterms:modified xsi:type="dcterms:W3CDTF">2023-10-19T11:51:38Z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b622c24-5861-4880-bcaa-37216e265fb3_Enabled">
    <vt:lpwstr>True</vt:lpwstr>
  </property>
  <property fmtid="{D5CDD505-2E9C-101B-9397-08002B2CF9AE}" pid="3" name="MSIP_Label_fb622c24-5861-4880-bcaa-37216e265fb3_SiteId">
    <vt:lpwstr>038018c3-616c-4b46-ad9b-aa9007f701b5</vt:lpwstr>
  </property>
  <property fmtid="{D5CDD505-2E9C-101B-9397-08002B2CF9AE}" pid="4" name="MSIP_Label_fb622c24-5861-4880-bcaa-37216e265fb3_Owner">
    <vt:lpwstr>RY10247@grupo.ypf.com</vt:lpwstr>
  </property>
  <property fmtid="{D5CDD505-2E9C-101B-9397-08002B2CF9AE}" pid="5" name="MSIP_Label_fb622c24-5861-4880-bcaa-37216e265fb3_SetDate">
    <vt:lpwstr>2021-05-07T15:29:50.5282986Z</vt:lpwstr>
  </property>
  <property fmtid="{D5CDD505-2E9C-101B-9397-08002B2CF9AE}" pid="6" name="MSIP_Label_fb622c24-5861-4880-bcaa-37216e265fb3_Name">
    <vt:lpwstr>YPF - Pública</vt:lpwstr>
  </property>
  <property fmtid="{D5CDD505-2E9C-101B-9397-08002B2CF9AE}" pid="7" name="MSIP_Label_fb622c24-5861-4880-bcaa-37216e265fb3_Application">
    <vt:lpwstr>Microsoft Azure Information Protection</vt:lpwstr>
  </property>
  <property fmtid="{D5CDD505-2E9C-101B-9397-08002B2CF9AE}" pid="8" name="MSIP_Label_fb622c24-5861-4880-bcaa-37216e265fb3_ActionId">
    <vt:lpwstr>a125d0bb-43ca-42eb-a987-a3ff6150bdff</vt:lpwstr>
  </property>
  <property fmtid="{D5CDD505-2E9C-101B-9397-08002B2CF9AE}" pid="9" name="MSIP_Label_fb622c24-5861-4880-bcaa-37216e265fb3_Extended_MSFT_Method">
    <vt:lpwstr>Manual</vt:lpwstr>
  </property>
  <property fmtid="{D5CDD505-2E9C-101B-9397-08002B2CF9AE}" pid="10" name="Sensitivity">
    <vt:lpwstr>YPF - Pública</vt:lpwstr>
  </property>
</Properties>
</file>