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Pavilion\Desktop\FÍSICA APLICADA Arquitectura\ELECTRICIDAD Y CIRCUITOS\"/>
    </mc:Choice>
  </mc:AlternateContent>
  <xr:revisionPtr revIDLastSave="0" documentId="8_{BB39FA3A-9E30-464E-A25B-7A26574F9F6C}" xr6:coauthVersionLast="47" xr6:coauthVersionMax="47" xr10:uidLastSave="{00000000-0000-0000-0000-000000000000}"/>
  <bookViews>
    <workbookView xWindow="390" yWindow="390" windowWidth="20085" windowHeight="10920" xr2:uid="{00000000-000D-0000-FFFF-FFFF00000000}"/>
  </bookViews>
  <sheets>
    <sheet name="CALCUL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W2cV+ROSBFmonwYiTk9YDbTwgYTvEV/sErTM6tGq9ws="/>
    </ext>
  </extLst>
</workbook>
</file>

<file path=xl/calcChain.xml><?xml version="1.0" encoding="utf-8"?>
<calcChain xmlns="http://schemas.openxmlformats.org/spreadsheetml/2006/main">
  <c r="AP46" i="1" l="1"/>
  <c r="AP44" i="1"/>
  <c r="AP42" i="1"/>
  <c r="AP40" i="1"/>
  <c r="AP38" i="1"/>
  <c r="AP36" i="1"/>
  <c r="AP34" i="1"/>
  <c r="M34" i="1"/>
  <c r="M33" i="1"/>
  <c r="AP32" i="1"/>
  <c r="M32" i="1"/>
  <c r="E31" i="1"/>
  <c r="AP30" i="1"/>
  <c r="AE24" i="1" s="1"/>
  <c r="E30" i="1"/>
  <c r="B30" i="1"/>
  <c r="M30" i="1" s="1"/>
  <c r="E29" i="1"/>
  <c r="AP28" i="1"/>
  <c r="E28" i="1"/>
  <c r="AP26" i="1"/>
  <c r="V25" i="1"/>
  <c r="L25" i="1"/>
  <c r="Y24" i="1"/>
  <c r="N24" i="1"/>
  <c r="M24" i="1"/>
  <c r="E24" i="1"/>
  <c r="D24" i="1"/>
  <c r="AP23" i="1"/>
  <c r="AG23" i="1"/>
  <c r="Z23" i="1"/>
  <c r="U23" i="1"/>
  <c r="F23" i="1"/>
  <c r="Z22" i="1"/>
  <c r="Y22" i="1"/>
  <c r="V22" i="1"/>
  <c r="U22" i="1"/>
  <c r="R22" i="1"/>
  <c r="Q22" i="1"/>
  <c r="N22" i="1"/>
  <c r="J22" i="1"/>
  <c r="F22" i="1"/>
  <c r="AP21" i="1"/>
  <c r="Z21" i="1"/>
  <c r="Y21" i="1"/>
  <c r="X21" i="1"/>
  <c r="X25" i="1" s="1"/>
  <c r="W21" i="1"/>
  <c r="W22" i="1" s="1"/>
  <c r="V21" i="1"/>
  <c r="U21" i="1"/>
  <c r="T21" i="1"/>
  <c r="T24" i="1" s="1"/>
  <c r="S21" i="1"/>
  <c r="S25" i="1" s="1"/>
  <c r="R21" i="1"/>
  <c r="R24" i="1" s="1"/>
  <c r="Q21" i="1"/>
  <c r="Q25" i="1" s="1"/>
  <c r="P21" i="1"/>
  <c r="P25" i="1" s="1"/>
  <c r="O21" i="1"/>
  <c r="O22" i="1" s="1"/>
  <c r="N21" i="1"/>
  <c r="M21" i="1"/>
  <c r="M22" i="1" s="1"/>
  <c r="L21" i="1"/>
  <c r="L22" i="1" s="1"/>
  <c r="K21" i="1"/>
  <c r="K25" i="1" s="1"/>
  <c r="J21" i="1"/>
  <c r="J23" i="1" s="1"/>
  <c r="I21" i="1"/>
  <c r="I24" i="1" s="1"/>
  <c r="H21" i="1"/>
  <c r="H24" i="1" s="1"/>
  <c r="G21" i="1"/>
  <c r="G23" i="1" s="1"/>
  <c r="F21" i="1"/>
  <c r="E21" i="1"/>
  <c r="E22" i="1" s="1"/>
  <c r="D21" i="1"/>
  <c r="D22" i="1" s="1"/>
  <c r="C21" i="1"/>
  <c r="C25" i="1" s="1"/>
  <c r="AP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AA20" i="1" s="1"/>
  <c r="AP19" i="1"/>
  <c r="AA19" i="1"/>
  <c r="B31" i="1" s="1"/>
  <c r="M31" i="1" s="1"/>
  <c r="AP18" i="1"/>
  <c r="AA18" i="1"/>
  <c r="AP17" i="1"/>
  <c r="AE17" i="1"/>
  <c r="AE23" i="1" s="1"/>
  <c r="AE25" i="1" s="1"/>
  <c r="AF27" i="1" s="1"/>
  <c r="AF30" i="1" s="1"/>
  <c r="AA17" i="1"/>
  <c r="B29" i="1" s="1"/>
  <c r="F29" i="1" s="1"/>
  <c r="AP16" i="1"/>
  <c r="AB16" i="1"/>
  <c r="AA16" i="1"/>
  <c r="B28" i="1" s="1"/>
  <c r="F28" i="1" s="1"/>
  <c r="AP15" i="1"/>
  <c r="M28" i="1" l="1"/>
  <c r="I29" i="1" s="1"/>
  <c r="M29" i="1" s="1"/>
  <c r="M35" i="1" s="1"/>
  <c r="AA25" i="1"/>
  <c r="AA23" i="1"/>
  <c r="AA24" i="1"/>
  <c r="W24" i="1"/>
  <c r="C22" i="1"/>
  <c r="K22" i="1"/>
  <c r="S22" i="1"/>
  <c r="O25" i="1"/>
  <c r="G22" i="1"/>
  <c r="H22" i="1"/>
  <c r="P22" i="1"/>
  <c r="T22" i="1"/>
  <c r="X22" i="1"/>
  <c r="I22" i="1"/>
  <c r="AB24" i="1" l="1"/>
  <c r="AC24" i="1"/>
  <c r="AB23" i="1"/>
  <c r="AC23" i="1"/>
  <c r="AA26" i="1"/>
  <c r="AB25" i="1"/>
  <c r="AC25" i="1"/>
</calcChain>
</file>

<file path=xl/sharedStrings.xml><?xml version="1.0" encoding="utf-8"?>
<sst xmlns="http://schemas.openxmlformats.org/spreadsheetml/2006/main" count="142" uniqueCount="71">
  <si>
    <t>FÍSICA APLICADA A ARQUITECTURA</t>
  </si>
  <si>
    <r>
      <rPr>
        <b/>
        <sz val="12"/>
        <color rgb="FF2F5496"/>
        <rFont val="Arial"/>
      </rPr>
      <t xml:space="preserve">Pregunta 6: </t>
    </r>
    <r>
      <rPr>
        <b/>
        <sz val="12"/>
        <color theme="1"/>
        <rFont val="Arial"/>
      </rPr>
      <t>Realiza el cálculo de potencia de la siguiente instalacion considerando que el circuito CI debe tener 6 luces y 9 tomas. Además, debes agregar 4 aires acondiconados a la instalación.</t>
    </r>
  </si>
  <si>
    <t>POTENCIAS</t>
  </si>
  <si>
    <t>LUCES</t>
  </si>
  <si>
    <t>W</t>
  </si>
  <si>
    <t>RO cu=</t>
  </si>
  <si>
    <t>omh.m</t>
  </si>
  <si>
    <t>TOMAS</t>
  </si>
  <si>
    <t>CAIDA DE TENSION</t>
  </si>
  <si>
    <t>AA</t>
  </si>
  <si>
    <t>DT debe ser menor al 1%</t>
  </si>
  <si>
    <t>MOTOR</t>
  </si>
  <si>
    <t>DT=</t>
  </si>
  <si>
    <t>I</t>
  </si>
  <si>
    <t>x</t>
  </si>
  <si>
    <t>ro</t>
  </si>
  <si>
    <t>L</t>
  </si>
  <si>
    <t>X</t>
  </si>
  <si>
    <t>I: Carga del circuito (A)</t>
  </si>
  <si>
    <t>L: longitud del conductor (m)</t>
  </si>
  <si>
    <t>R: Resistencia conductor de cobre (omh/m)</t>
  </si>
  <si>
    <t>COMPUTO DE BOCAS</t>
  </si>
  <si>
    <t>omh/m para conductor de 2,5 mm2</t>
  </si>
  <si>
    <t>TP</t>
  </si>
  <si>
    <t>TS1</t>
  </si>
  <si>
    <t>TS2</t>
  </si>
  <si>
    <t>CALCULO DE I POR FASE (PARA TRIFASICA)</t>
  </si>
  <si>
    <t>CIRC.</t>
  </si>
  <si>
    <t>II</t>
  </si>
  <si>
    <t>III</t>
  </si>
  <si>
    <t>IV</t>
  </si>
  <si>
    <t>V</t>
  </si>
  <si>
    <t>VI</t>
  </si>
  <si>
    <t>VII</t>
  </si>
  <si>
    <t>VIII</t>
  </si>
  <si>
    <t>IX</t>
  </si>
  <si>
    <t>XI</t>
  </si>
  <si>
    <t>XII</t>
  </si>
  <si>
    <t>XIII</t>
  </si>
  <si>
    <t>XIV</t>
  </si>
  <si>
    <t>XV</t>
  </si>
  <si>
    <t>XVI</t>
  </si>
  <si>
    <t>XVII</t>
  </si>
  <si>
    <t>XVIII</t>
  </si>
  <si>
    <t>XIX</t>
  </si>
  <si>
    <t>XX</t>
  </si>
  <si>
    <t>XXI</t>
  </si>
  <si>
    <t>XXII</t>
  </si>
  <si>
    <t>XXIII</t>
  </si>
  <si>
    <t>XXIV</t>
  </si>
  <si>
    <t>TOTAL</t>
  </si>
  <si>
    <t>V=</t>
  </si>
  <si>
    <t>mm2</t>
  </si>
  <si>
    <t>=</t>
  </si>
  <si>
    <t>m2</t>
  </si>
  <si>
    <t>POT=</t>
  </si>
  <si>
    <t>I=</t>
  </si>
  <si>
    <t>A</t>
  </si>
  <si>
    <t>A A</t>
  </si>
  <si>
    <t>PARA CONDUCTOR DE 6mm2</t>
  </si>
  <si>
    <t>RO</t>
  </si>
  <si>
    <t>cons. (W)</t>
  </si>
  <si>
    <t>cons. (A)</t>
  </si>
  <si>
    <t>R</t>
  </si>
  <si>
    <t>S</t>
  </si>
  <si>
    <t>T</t>
  </si>
  <si>
    <t>CALCULO DE POTENCIA</t>
  </si>
  <si>
    <t>%</t>
  </si>
  <si>
    <t>al 100 +</t>
  </si>
  <si>
    <t>tiene que ser menor al 0,5%</t>
  </si>
  <si>
    <t>TOMA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</si>
</sst>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00"/>
  </numFmts>
  <fonts count="17"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Calibri"/>
    </font>
    <font>
      <b/>
      <sz val="12"/>
      <color theme="1"/>
      <name val="Calibri"/>
    </font>
    <font>
      <b/>
      <u/>
      <sz val="13"/>
      <color rgb="FF2F5496"/>
      <name val="Calibri"/>
    </font>
    <font>
      <sz val="11"/>
      <color theme="1"/>
      <name val="Arial"/>
    </font>
    <font>
      <sz val="11"/>
      <name val="Calibri"/>
    </font>
    <font>
      <b/>
      <sz val="11"/>
      <color theme="1"/>
      <name val="Arial"/>
    </font>
    <font>
      <sz val="11"/>
      <color theme="1"/>
      <name val="Swis721 ex bt"/>
    </font>
    <font>
      <b/>
      <sz val="11"/>
      <color theme="1"/>
      <name val="Swis721 ex bt"/>
    </font>
    <font>
      <b/>
      <sz val="10"/>
      <color theme="1"/>
      <name val="Swis721 ex bt"/>
    </font>
    <font>
      <sz val="10"/>
      <color theme="1"/>
      <name val="Arial"/>
    </font>
    <font>
      <sz val="10"/>
      <color theme="1"/>
      <name val="Swis721 ex bt"/>
    </font>
    <font>
      <sz val="9"/>
      <color theme="1"/>
      <name val="Swis721 ex bt"/>
    </font>
    <font>
      <u/>
      <sz val="11"/>
      <color theme="1"/>
      <name val="Arial"/>
    </font>
    <font>
      <b/>
      <sz val="12"/>
      <color rgb="FF2F5496"/>
      <name val="Arial"/>
    </font>
    <font>
      <b/>
      <sz val="12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DBE5F1"/>
        <bgColor rgb="FFDBE5F1"/>
      </patternFill>
    </fill>
    <fill>
      <patternFill patternType="solid">
        <fgColor rgb="FF00B0F0"/>
        <bgColor rgb="FF00B0F0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85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center"/>
    </xf>
    <xf numFmtId="0" fontId="5" fillId="0" borderId="0" xfId="0" applyFont="1"/>
    <xf numFmtId="0" fontId="1" fillId="0" borderId="4" xfId="0" applyFont="1" applyBorder="1"/>
    <xf numFmtId="0" fontId="1" fillId="2" borderId="4" xfId="0" applyFont="1" applyFill="1" applyBorder="1"/>
    <xf numFmtId="0" fontId="2" fillId="0" borderId="0" xfId="0" applyFont="1" applyAlignment="1">
      <alignment horizontal="left"/>
    </xf>
    <xf numFmtId="0" fontId="7" fillId="0" borderId="0" xfId="0" applyFont="1"/>
    <xf numFmtId="164" fontId="1" fillId="0" borderId="0" xfId="0" applyNumberFormat="1" applyFo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4" fontId="5" fillId="0" borderId="0" xfId="0" applyNumberFormat="1" applyFont="1"/>
    <xf numFmtId="0" fontId="8" fillId="0" borderId="0" xfId="0" applyFont="1"/>
    <xf numFmtId="0" fontId="9" fillId="0" borderId="0" xfId="0" applyFont="1"/>
    <xf numFmtId="165" fontId="5" fillId="0" borderId="0" xfId="0" applyNumberFormat="1" applyFont="1" applyAlignment="1">
      <alignment horizontal="center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1" fillId="0" borderId="10" xfId="0" applyFont="1" applyBorder="1"/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" fillId="0" borderId="14" xfId="0" applyFont="1" applyBorder="1"/>
    <xf numFmtId="0" fontId="1" fillId="0" borderId="15" xfId="0" applyFont="1" applyBorder="1"/>
    <xf numFmtId="0" fontId="5" fillId="3" borderId="16" xfId="0" applyFont="1" applyFill="1" applyBorder="1"/>
    <xf numFmtId="0" fontId="11" fillId="4" borderId="17" xfId="0" applyFont="1" applyFill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" fillId="2" borderId="16" xfId="0" applyFont="1" applyFill="1" applyBorder="1"/>
    <xf numFmtId="0" fontId="11" fillId="4" borderId="21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" fillId="0" borderId="22" xfId="0" applyFont="1" applyBorder="1"/>
    <xf numFmtId="164" fontId="1" fillId="0" borderId="23" xfId="0" applyNumberFormat="1" applyFont="1" applyBorder="1"/>
    <xf numFmtId="0" fontId="1" fillId="0" borderId="23" xfId="0" applyFont="1" applyBorder="1"/>
    <xf numFmtId="0" fontId="1" fillId="0" borderId="24" xfId="0" applyFont="1" applyBorder="1"/>
    <xf numFmtId="0" fontId="12" fillId="0" borderId="21" xfId="0" applyFont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3" fillId="0" borderId="18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0" fontId="14" fillId="0" borderId="4" xfId="0" applyFont="1" applyBorder="1"/>
    <xf numFmtId="0" fontId="12" fillId="0" borderId="0" xfId="0" applyFont="1" applyAlignment="1">
      <alignment horizontal="center" vertical="center"/>
    </xf>
    <xf numFmtId="10" fontId="5" fillId="0" borderId="0" xfId="0" applyNumberFormat="1" applyFont="1"/>
    <xf numFmtId="164" fontId="12" fillId="2" borderId="16" xfId="0" applyNumberFormat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5" borderId="16" xfId="0" applyFont="1" applyFill="1" applyBorder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left"/>
    </xf>
    <xf numFmtId="1" fontId="12" fillId="0" borderId="0" xfId="0" applyNumberFormat="1" applyFont="1"/>
    <xf numFmtId="0" fontId="12" fillId="0" borderId="0" xfId="0" applyFont="1" applyAlignment="1">
      <alignment horizontal="right"/>
    </xf>
    <xf numFmtId="9" fontId="12" fillId="0" borderId="0" xfId="0" applyNumberFormat="1" applyFont="1" applyAlignment="1">
      <alignment horizontal="right"/>
    </xf>
    <xf numFmtId="2" fontId="12" fillId="0" borderId="0" xfId="0" applyNumberFormat="1" applyFont="1"/>
    <xf numFmtId="2" fontId="12" fillId="0" borderId="6" xfId="0" applyNumberFormat="1" applyFont="1" applyBorder="1" applyAlignment="1">
      <alignment horizontal="center"/>
    </xf>
    <xf numFmtId="0" fontId="2" fillId="0" borderId="22" xfId="0" applyFont="1" applyBorder="1"/>
    <xf numFmtId="0" fontId="1" fillId="0" borderId="24" xfId="0" applyFont="1" applyBorder="1" applyAlignment="1"/>
    <xf numFmtId="165" fontId="5" fillId="0" borderId="0" xfId="0" applyNumberFormat="1" applyFont="1"/>
    <xf numFmtId="0" fontId="2" fillId="0" borderId="1" xfId="0" applyFont="1" applyBorder="1"/>
    <xf numFmtId="0" fontId="6" fillId="0" borderId="2" xfId="0" applyFont="1" applyBorder="1"/>
    <xf numFmtId="0" fontId="6" fillId="0" borderId="3" xfId="0" applyFont="1" applyBorder="1"/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3" fillId="0" borderId="0" xfId="0" applyFont="1" applyAlignment="1">
      <alignment horizontal="left" vertical="top" wrapText="1"/>
    </xf>
    <xf numFmtId="0" fontId="9" fillId="0" borderId="5" xfId="0" applyFont="1" applyBorder="1" applyAlignment="1">
      <alignment horizontal="center"/>
    </xf>
    <xf numFmtId="0" fontId="6" fillId="0" borderId="6" xfId="0" applyFont="1" applyBorder="1"/>
    <xf numFmtId="0" fontId="6" fillId="0" borderId="7" xfId="0" applyFont="1" applyBorder="1"/>
    <xf numFmtId="0" fontId="7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2" fillId="3" borderId="27" xfId="0" applyFont="1" applyFill="1" applyBorder="1" applyAlignment="1">
      <alignment horizontal="center"/>
    </xf>
    <xf numFmtId="0" fontId="6" fillId="0" borderId="28" xfId="0" applyFont="1" applyBorder="1"/>
    <xf numFmtId="0" fontId="6" fillId="0" borderId="29" xfId="0" applyFont="1" applyBorder="1"/>
    <xf numFmtId="0" fontId="2" fillId="0" borderId="8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005"/>
  <sheetViews>
    <sheetView showGridLines="0" tabSelected="1" workbookViewId="0"/>
  </sheetViews>
  <sheetFormatPr baseColWidth="10" defaultColWidth="14.42578125" defaultRowHeight="15" customHeight="1"/>
  <cols>
    <col min="1" max="1" width="6.42578125" customWidth="1"/>
    <col min="2" max="2" width="10.7109375" customWidth="1"/>
    <col min="3" max="3" width="8" customWidth="1"/>
    <col min="4" max="7" width="6.42578125" customWidth="1"/>
    <col min="8" max="8" width="8" customWidth="1"/>
    <col min="9" max="26" width="6.42578125" customWidth="1"/>
    <col min="27" max="27" width="10.7109375" customWidth="1"/>
    <col min="28" max="29" width="10.7109375" hidden="1" customWidth="1"/>
    <col min="30" max="30" width="10.42578125" hidden="1" customWidth="1"/>
    <col min="31" max="31" width="10.7109375" hidden="1" customWidth="1"/>
    <col min="32" max="32" width="11" hidden="1" customWidth="1"/>
    <col min="33" max="33" width="6.7109375" hidden="1" customWidth="1"/>
    <col min="34" max="34" width="8.85546875" hidden="1" customWidth="1"/>
    <col min="35" max="35" width="5" hidden="1" customWidth="1"/>
    <col min="36" max="36" width="11.28515625" hidden="1" customWidth="1"/>
    <col min="37" max="38" width="7.28515625" hidden="1" customWidth="1"/>
    <col min="39" max="39" width="7.7109375" hidden="1" customWidth="1"/>
    <col min="40" max="40" width="9.85546875" hidden="1" customWidth="1"/>
    <col min="41" max="41" width="5.28515625" hidden="1" customWidth="1"/>
    <col min="42" max="43" width="14.42578125" hidden="1"/>
  </cols>
  <sheetData>
    <row r="1" spans="1:43" ht="17.25">
      <c r="A1" s="1"/>
      <c r="B1" s="2"/>
      <c r="C1" s="3"/>
      <c r="D1" s="3"/>
      <c r="F1" s="3"/>
      <c r="G1" s="3"/>
      <c r="H1" s="3"/>
      <c r="J1" s="4" t="s">
        <v>0</v>
      </c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1"/>
      <c r="AB1" s="1"/>
      <c r="AC1" s="5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43" ht="15.75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1"/>
      <c r="AB2" s="1"/>
      <c r="AC2" s="5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</row>
    <row r="3" spans="1:43">
      <c r="A3" s="1"/>
      <c r="B3" s="2"/>
      <c r="C3" s="73" t="s">
        <v>1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1"/>
      <c r="AB3" s="1"/>
      <c r="AC3" s="5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</row>
    <row r="4" spans="1:43">
      <c r="A4" s="1"/>
      <c r="B4" s="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1"/>
      <c r="AB4" s="1"/>
      <c r="AC4" s="5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</row>
    <row r="5" spans="1:43">
      <c r="A5" s="1"/>
      <c r="B5" s="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1"/>
      <c r="AB5" s="1"/>
      <c r="AC5" s="5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>
      <c r="A6" s="1"/>
      <c r="B6" s="68" t="s">
        <v>2</v>
      </c>
      <c r="C6" s="69"/>
      <c r="D6" s="70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5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</row>
    <row r="7" spans="1:43">
      <c r="A7" s="1"/>
      <c r="B7" s="6" t="s">
        <v>3</v>
      </c>
      <c r="C7" s="7">
        <v>50</v>
      </c>
      <c r="D7" s="6" t="s">
        <v>4</v>
      </c>
      <c r="E7" s="1"/>
      <c r="F7" s="1"/>
      <c r="G7" s="1"/>
      <c r="H7" s="1"/>
      <c r="I7" s="8"/>
      <c r="J7" s="8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5"/>
      <c r="AD7" s="1"/>
      <c r="AE7" s="1"/>
      <c r="AF7" s="1"/>
      <c r="AG7" s="1"/>
      <c r="AH7" s="1"/>
      <c r="AI7" s="1"/>
      <c r="AJ7" s="1"/>
      <c r="AK7" s="1"/>
      <c r="AL7" s="1"/>
      <c r="AM7" s="1" t="s">
        <v>5</v>
      </c>
      <c r="AN7" s="1">
        <v>1.7100000000000001E-8</v>
      </c>
      <c r="AO7" s="1" t="s">
        <v>6</v>
      </c>
      <c r="AP7" s="1"/>
      <c r="AQ7" s="1"/>
    </row>
    <row r="8" spans="1:43">
      <c r="A8" s="1"/>
      <c r="B8" s="6" t="s">
        <v>7</v>
      </c>
      <c r="C8" s="7">
        <v>150</v>
      </c>
      <c r="D8" s="6" t="s">
        <v>4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5"/>
      <c r="AD8" s="9" t="s">
        <v>8</v>
      </c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</row>
    <row r="9" spans="1:43">
      <c r="A9" s="1"/>
      <c r="B9" s="6" t="s">
        <v>9</v>
      </c>
      <c r="C9" s="7">
        <v>1000</v>
      </c>
      <c r="D9" s="6" t="s">
        <v>4</v>
      </c>
      <c r="E9" s="1"/>
      <c r="F9" s="1"/>
      <c r="G9" s="1"/>
      <c r="H9" s="1"/>
      <c r="I9" s="1"/>
      <c r="J9" s="8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5"/>
      <c r="AD9" s="1"/>
      <c r="AE9" s="1"/>
      <c r="AF9" s="1"/>
      <c r="AG9" s="1"/>
      <c r="AH9" s="1"/>
      <c r="AI9" s="1"/>
      <c r="AJ9" s="1"/>
      <c r="AK9" s="1"/>
      <c r="AL9" s="1"/>
      <c r="AM9" s="5" t="s">
        <v>10</v>
      </c>
      <c r="AN9" s="1"/>
      <c r="AO9" s="1"/>
      <c r="AP9" s="1"/>
      <c r="AQ9" s="1"/>
    </row>
    <row r="10" spans="1:43">
      <c r="A10" s="1"/>
      <c r="B10" s="6" t="s">
        <v>11</v>
      </c>
      <c r="C10" s="7">
        <v>745</v>
      </c>
      <c r="D10" s="6" t="s">
        <v>4</v>
      </c>
      <c r="E10" s="1"/>
      <c r="F10" s="1"/>
      <c r="G10" s="1"/>
      <c r="H10" s="1"/>
      <c r="I10" s="10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5"/>
      <c r="AD10" s="11" t="s">
        <v>12</v>
      </c>
      <c r="AE10" s="12" t="s">
        <v>13</v>
      </c>
      <c r="AF10" s="11" t="s">
        <v>14</v>
      </c>
      <c r="AG10" s="12" t="s">
        <v>15</v>
      </c>
      <c r="AH10" s="11" t="s">
        <v>14</v>
      </c>
      <c r="AI10" s="12" t="s">
        <v>16</v>
      </c>
      <c r="AJ10" s="11" t="s">
        <v>17</v>
      </c>
      <c r="AK10" s="12">
        <v>2</v>
      </c>
      <c r="AL10" s="1"/>
      <c r="AM10" s="5" t="s">
        <v>18</v>
      </c>
      <c r="AN10" s="1"/>
      <c r="AO10" s="1"/>
      <c r="AP10" s="1"/>
      <c r="AQ10" s="1"/>
    </row>
    <row r="11" spans="1:43" ht="1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5"/>
      <c r="AD11" s="11"/>
      <c r="AE11" s="13"/>
      <c r="AF11" s="5"/>
      <c r="AG11" s="5"/>
      <c r="AH11" s="5"/>
      <c r="AI11" s="5"/>
      <c r="AJ11" s="5"/>
      <c r="AK11" s="1"/>
      <c r="AL11" s="1"/>
      <c r="AM11" s="5" t="s">
        <v>19</v>
      </c>
      <c r="AN11" s="1"/>
      <c r="AO11" s="1"/>
      <c r="AP11" s="1"/>
      <c r="AQ11" s="1"/>
    </row>
    <row r="12" spans="1:43">
      <c r="A12" s="1"/>
      <c r="B12" s="1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"/>
      <c r="AC12" s="5"/>
      <c r="AD12" s="1"/>
      <c r="AE12" s="1"/>
      <c r="AF12" s="1"/>
      <c r="AG12" s="1"/>
      <c r="AH12" s="1"/>
      <c r="AI12" s="1"/>
      <c r="AJ12" s="1"/>
      <c r="AK12" s="1"/>
      <c r="AL12" s="1"/>
      <c r="AM12" s="5" t="s">
        <v>20</v>
      </c>
      <c r="AN12" s="1"/>
      <c r="AO12" s="1"/>
      <c r="AP12" s="1"/>
      <c r="AQ12" s="1"/>
    </row>
    <row r="13" spans="1:43">
      <c r="A13" s="1"/>
      <c r="B13" s="15" t="s">
        <v>21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"/>
      <c r="AC13" s="5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6">
        <v>1.6223999999999999E-2</v>
      </c>
      <c r="AO13" s="5" t="s">
        <v>22</v>
      </c>
      <c r="AP13" s="1"/>
      <c r="AQ13" s="1"/>
    </row>
    <row r="14" spans="1:43">
      <c r="A14" s="1"/>
      <c r="B14" s="14"/>
      <c r="C14" s="74" t="s">
        <v>23</v>
      </c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6"/>
      <c r="O14" s="77" t="s">
        <v>24</v>
      </c>
      <c r="P14" s="75"/>
      <c r="Q14" s="75"/>
      <c r="R14" s="75"/>
      <c r="S14" s="75"/>
      <c r="T14" s="75"/>
      <c r="U14" s="75"/>
      <c r="V14" s="75"/>
      <c r="W14" s="76"/>
      <c r="X14" s="77" t="s">
        <v>25</v>
      </c>
      <c r="Y14" s="75"/>
      <c r="Z14" s="76"/>
      <c r="AA14" s="14"/>
      <c r="AB14" s="1"/>
      <c r="AC14" s="5"/>
      <c r="AD14" s="17" t="s">
        <v>26</v>
      </c>
      <c r="AE14" s="18"/>
      <c r="AF14" s="18"/>
      <c r="AG14" s="19"/>
      <c r="AH14" s="1"/>
      <c r="AI14" s="1"/>
      <c r="AJ14" s="1"/>
      <c r="AK14" s="1"/>
      <c r="AL14" s="1"/>
      <c r="AM14" s="1"/>
      <c r="AN14" s="1"/>
      <c r="AO14" s="1"/>
      <c r="AP14" s="1"/>
      <c r="AQ14" s="1"/>
    </row>
    <row r="15" spans="1:43" ht="30" customHeight="1">
      <c r="A15" s="1"/>
      <c r="B15" s="20" t="s">
        <v>27</v>
      </c>
      <c r="C15" s="21" t="s">
        <v>13</v>
      </c>
      <c r="D15" s="21" t="s">
        <v>28</v>
      </c>
      <c r="E15" s="21" t="s">
        <v>29</v>
      </c>
      <c r="F15" s="21" t="s">
        <v>30</v>
      </c>
      <c r="G15" s="21" t="s">
        <v>31</v>
      </c>
      <c r="H15" s="21" t="s">
        <v>32</v>
      </c>
      <c r="I15" s="21" t="s">
        <v>33</v>
      </c>
      <c r="J15" s="21" t="s">
        <v>34</v>
      </c>
      <c r="K15" s="21" t="s">
        <v>35</v>
      </c>
      <c r="L15" s="21" t="s">
        <v>17</v>
      </c>
      <c r="M15" s="20" t="s">
        <v>36</v>
      </c>
      <c r="N15" s="21" t="s">
        <v>37</v>
      </c>
      <c r="O15" s="21" t="s">
        <v>38</v>
      </c>
      <c r="P15" s="21" t="s">
        <v>39</v>
      </c>
      <c r="Q15" s="21" t="s">
        <v>40</v>
      </c>
      <c r="R15" s="21" t="s">
        <v>41</v>
      </c>
      <c r="S15" s="21" t="s">
        <v>42</v>
      </c>
      <c r="T15" s="21" t="s">
        <v>43</v>
      </c>
      <c r="U15" s="21" t="s">
        <v>44</v>
      </c>
      <c r="V15" s="21" t="s">
        <v>45</v>
      </c>
      <c r="W15" s="21" t="s">
        <v>46</v>
      </c>
      <c r="X15" s="21" t="s">
        <v>47</v>
      </c>
      <c r="Y15" s="21" t="s">
        <v>48</v>
      </c>
      <c r="Z15" s="21" t="s">
        <v>49</v>
      </c>
      <c r="AA15" s="22" t="s">
        <v>50</v>
      </c>
      <c r="AB15" s="1"/>
      <c r="AC15" s="5"/>
      <c r="AD15" s="23" t="s">
        <v>51</v>
      </c>
      <c r="AE15" s="1">
        <v>380</v>
      </c>
      <c r="AF15" s="1" t="s">
        <v>31</v>
      </c>
      <c r="AG15" s="24"/>
      <c r="AH15" s="1"/>
      <c r="AI15" s="1"/>
      <c r="AJ15" s="1"/>
      <c r="AK15" s="1"/>
      <c r="AL15" s="1"/>
      <c r="AM15" s="1">
        <v>1.5</v>
      </c>
      <c r="AN15" s="1" t="s">
        <v>52</v>
      </c>
      <c r="AO15" s="1" t="s">
        <v>53</v>
      </c>
      <c r="AP15" s="25">
        <f t="shared" ref="AP15:AP21" si="0">AM15/(1000000)</f>
        <v>1.5E-6</v>
      </c>
      <c r="AQ15" s="25" t="s">
        <v>54</v>
      </c>
    </row>
    <row r="16" spans="1:43" ht="30" customHeight="1">
      <c r="A16" s="1"/>
      <c r="B16" s="20" t="s">
        <v>3</v>
      </c>
      <c r="C16" s="26">
        <v>6</v>
      </c>
      <c r="D16" s="27"/>
      <c r="E16" s="27">
        <v>1</v>
      </c>
      <c r="F16" s="27"/>
      <c r="G16" s="27">
        <v>7</v>
      </c>
      <c r="H16" s="27">
        <v>11</v>
      </c>
      <c r="I16" s="27">
        <v>7</v>
      </c>
      <c r="J16" s="27"/>
      <c r="K16" s="27">
        <v>7</v>
      </c>
      <c r="L16" s="27"/>
      <c r="M16" s="27"/>
      <c r="N16" s="27"/>
      <c r="O16" s="27"/>
      <c r="P16" s="27"/>
      <c r="Q16" s="27">
        <v>2</v>
      </c>
      <c r="R16" s="27"/>
      <c r="S16" s="27">
        <v>8</v>
      </c>
      <c r="T16" s="27">
        <v>1</v>
      </c>
      <c r="U16" s="28">
        <v>9</v>
      </c>
      <c r="V16" s="27"/>
      <c r="W16" s="27">
        <v>9</v>
      </c>
      <c r="X16" s="27">
        <v>7</v>
      </c>
      <c r="Y16" s="27">
        <v>4</v>
      </c>
      <c r="Z16" s="28"/>
      <c r="AA16" s="29">
        <f t="shared" ref="AA16:AA20" si="1">SUM(C16:Z16)</f>
        <v>79</v>
      </c>
      <c r="AB16" s="1">
        <f>7.5*745</f>
        <v>5587.5</v>
      </c>
      <c r="AC16" s="5"/>
      <c r="AD16" s="23" t="s">
        <v>55</v>
      </c>
      <c r="AE16" s="30">
        <v>10000</v>
      </c>
      <c r="AF16" s="1" t="s">
        <v>4</v>
      </c>
      <c r="AG16" s="24"/>
      <c r="AH16" s="1"/>
      <c r="AI16" s="1"/>
      <c r="AJ16" s="1"/>
      <c r="AK16" s="1"/>
      <c r="AL16" s="1"/>
      <c r="AM16" s="1">
        <v>2.5</v>
      </c>
      <c r="AN16" s="1" t="s">
        <v>52</v>
      </c>
      <c r="AO16" s="1" t="s">
        <v>53</v>
      </c>
      <c r="AP16" s="25">
        <f t="shared" si="0"/>
        <v>2.5000000000000002E-6</v>
      </c>
      <c r="AQ16" s="25" t="s">
        <v>54</v>
      </c>
    </row>
    <row r="17" spans="1:43" ht="30" customHeight="1">
      <c r="A17" s="1"/>
      <c r="B17" s="20" t="s">
        <v>7</v>
      </c>
      <c r="C17" s="31">
        <v>9</v>
      </c>
      <c r="D17" s="32"/>
      <c r="E17" s="32">
        <v>4</v>
      </c>
      <c r="F17" s="32">
        <v>6</v>
      </c>
      <c r="G17" s="32">
        <v>2</v>
      </c>
      <c r="H17" s="32">
        <v>3</v>
      </c>
      <c r="I17" s="32"/>
      <c r="J17" s="32"/>
      <c r="K17" s="32">
        <v>5</v>
      </c>
      <c r="L17" s="32"/>
      <c r="M17" s="32"/>
      <c r="N17" s="32">
        <v>2</v>
      </c>
      <c r="O17" s="32"/>
      <c r="P17" s="32"/>
      <c r="Q17" s="32">
        <v>8</v>
      </c>
      <c r="R17" s="32">
        <v>2</v>
      </c>
      <c r="S17" s="32">
        <v>4</v>
      </c>
      <c r="T17" s="32">
        <v>7</v>
      </c>
      <c r="U17" s="33"/>
      <c r="V17" s="32"/>
      <c r="W17" s="32">
        <v>2</v>
      </c>
      <c r="X17" s="32">
        <v>2</v>
      </c>
      <c r="Y17" s="32">
        <v>6</v>
      </c>
      <c r="Z17" s="33"/>
      <c r="AA17" s="29">
        <f t="shared" si="1"/>
        <v>62</v>
      </c>
      <c r="AB17" s="1"/>
      <c r="AC17" s="5"/>
      <c r="AD17" s="34" t="s">
        <v>56</v>
      </c>
      <c r="AE17" s="35">
        <f>AE16/(SQRT(3)*AE15)</f>
        <v>15.1934281365691</v>
      </c>
      <c r="AF17" s="36" t="s">
        <v>57</v>
      </c>
      <c r="AG17" s="37"/>
      <c r="AH17" s="1"/>
      <c r="AI17" s="1"/>
      <c r="AJ17" s="1"/>
      <c r="AK17" s="1"/>
      <c r="AL17" s="1"/>
      <c r="AM17" s="1">
        <v>4</v>
      </c>
      <c r="AN17" s="1" t="s">
        <v>52</v>
      </c>
      <c r="AO17" s="1" t="s">
        <v>53</v>
      </c>
      <c r="AP17" s="25">
        <f t="shared" si="0"/>
        <v>3.9999999999999998E-6</v>
      </c>
      <c r="AQ17" s="25" t="s">
        <v>54</v>
      </c>
    </row>
    <row r="18" spans="1:43" ht="30" customHeight="1">
      <c r="A18" s="1"/>
      <c r="B18" s="20" t="s">
        <v>58</v>
      </c>
      <c r="C18" s="38"/>
      <c r="D18" s="39">
        <v>1</v>
      </c>
      <c r="E18" s="32"/>
      <c r="F18" s="32"/>
      <c r="G18" s="32"/>
      <c r="H18" s="32"/>
      <c r="I18" s="32"/>
      <c r="J18" s="39">
        <v>1</v>
      </c>
      <c r="K18" s="32"/>
      <c r="L18" s="32"/>
      <c r="M18" s="39">
        <v>1</v>
      </c>
      <c r="N18" s="32"/>
      <c r="O18" s="39">
        <v>1</v>
      </c>
      <c r="P18" s="40"/>
      <c r="Q18" s="32"/>
      <c r="R18" s="32"/>
      <c r="S18" s="32"/>
      <c r="T18" s="32"/>
      <c r="U18" s="33"/>
      <c r="V18" s="40"/>
      <c r="W18" s="32"/>
      <c r="X18" s="32"/>
      <c r="Y18" s="32"/>
      <c r="Z18" s="33"/>
      <c r="AA18" s="29">
        <f t="shared" si="1"/>
        <v>4</v>
      </c>
      <c r="AB18" s="1"/>
      <c r="AC18" s="5"/>
      <c r="AD18" s="1"/>
      <c r="AE18" s="1"/>
      <c r="AF18" s="1"/>
      <c r="AG18" s="1"/>
      <c r="AH18" s="1"/>
      <c r="AI18" s="1"/>
      <c r="AJ18" s="1"/>
      <c r="AK18" s="1"/>
      <c r="AL18" s="1"/>
      <c r="AM18" s="1">
        <v>6</v>
      </c>
      <c r="AN18" s="1" t="s">
        <v>52</v>
      </c>
      <c r="AO18" s="1" t="s">
        <v>53</v>
      </c>
      <c r="AP18" s="25">
        <f t="shared" si="0"/>
        <v>6.0000000000000002E-6</v>
      </c>
      <c r="AQ18" s="25" t="s">
        <v>54</v>
      </c>
    </row>
    <row r="19" spans="1:43" ht="30" customHeight="1">
      <c r="A19" s="1"/>
      <c r="B19" s="41" t="s">
        <v>11</v>
      </c>
      <c r="C19" s="42"/>
      <c r="D19" s="43"/>
      <c r="E19" s="43"/>
      <c r="F19" s="43"/>
      <c r="G19" s="43"/>
      <c r="H19" s="43"/>
      <c r="I19" s="43"/>
      <c r="J19" s="43"/>
      <c r="K19" s="43"/>
      <c r="L19" s="43">
        <v>1</v>
      </c>
      <c r="M19" s="43"/>
      <c r="N19" s="43"/>
      <c r="O19" s="43"/>
      <c r="P19" s="43"/>
      <c r="Q19" s="43"/>
      <c r="R19" s="43"/>
      <c r="S19" s="43"/>
      <c r="T19" s="43"/>
      <c r="U19" s="44"/>
      <c r="V19" s="43"/>
      <c r="W19" s="43"/>
      <c r="X19" s="43"/>
      <c r="Y19" s="43"/>
      <c r="Z19" s="44">
        <v>1</v>
      </c>
      <c r="AA19" s="29">
        <f t="shared" si="1"/>
        <v>2</v>
      </c>
      <c r="AB19" s="1"/>
      <c r="AC19" s="5"/>
      <c r="AD19" s="1" t="s">
        <v>59</v>
      </c>
      <c r="AE19" s="1"/>
      <c r="AF19" s="1"/>
      <c r="AG19" s="1"/>
      <c r="AH19" s="1"/>
      <c r="AI19" s="1"/>
      <c r="AJ19" s="1"/>
      <c r="AK19" s="1"/>
      <c r="AL19" s="1"/>
      <c r="AM19" s="1">
        <v>10</v>
      </c>
      <c r="AN19" s="1" t="s">
        <v>52</v>
      </c>
      <c r="AO19" s="1" t="s">
        <v>53</v>
      </c>
      <c r="AP19" s="25">
        <f t="shared" si="0"/>
        <v>1.0000000000000001E-5</v>
      </c>
      <c r="AQ19" s="25" t="s">
        <v>54</v>
      </c>
    </row>
    <row r="20" spans="1:43" ht="30" customHeight="1">
      <c r="A20" s="1"/>
      <c r="B20" s="20" t="s">
        <v>50</v>
      </c>
      <c r="C20" s="21">
        <f t="shared" ref="C20:Z20" si="2">SUM(C16:C19)</f>
        <v>15</v>
      </c>
      <c r="D20" s="21">
        <f t="shared" si="2"/>
        <v>1</v>
      </c>
      <c r="E20" s="21">
        <f t="shared" si="2"/>
        <v>5</v>
      </c>
      <c r="F20" s="21">
        <f t="shared" si="2"/>
        <v>6</v>
      </c>
      <c r="G20" s="21">
        <f t="shared" si="2"/>
        <v>9</v>
      </c>
      <c r="H20" s="21">
        <f t="shared" si="2"/>
        <v>14</v>
      </c>
      <c r="I20" s="21">
        <f t="shared" si="2"/>
        <v>7</v>
      </c>
      <c r="J20" s="21">
        <f t="shared" si="2"/>
        <v>1</v>
      </c>
      <c r="K20" s="21">
        <f t="shared" si="2"/>
        <v>12</v>
      </c>
      <c r="L20" s="21">
        <f t="shared" si="2"/>
        <v>1</v>
      </c>
      <c r="M20" s="21">
        <f t="shared" si="2"/>
        <v>1</v>
      </c>
      <c r="N20" s="21">
        <f t="shared" si="2"/>
        <v>2</v>
      </c>
      <c r="O20" s="21">
        <f t="shared" si="2"/>
        <v>1</v>
      </c>
      <c r="P20" s="21">
        <f t="shared" si="2"/>
        <v>0</v>
      </c>
      <c r="Q20" s="21">
        <f t="shared" si="2"/>
        <v>10</v>
      </c>
      <c r="R20" s="21">
        <f t="shared" si="2"/>
        <v>2</v>
      </c>
      <c r="S20" s="21">
        <f t="shared" si="2"/>
        <v>12</v>
      </c>
      <c r="T20" s="20">
        <f t="shared" si="2"/>
        <v>8</v>
      </c>
      <c r="U20" s="21">
        <f t="shared" si="2"/>
        <v>9</v>
      </c>
      <c r="V20" s="21">
        <f t="shared" si="2"/>
        <v>0</v>
      </c>
      <c r="W20" s="21">
        <f t="shared" si="2"/>
        <v>11</v>
      </c>
      <c r="X20" s="21">
        <f t="shared" si="2"/>
        <v>9</v>
      </c>
      <c r="Y20" s="20">
        <f t="shared" si="2"/>
        <v>10</v>
      </c>
      <c r="Z20" s="21">
        <f t="shared" si="2"/>
        <v>1</v>
      </c>
      <c r="AA20" s="29">
        <f t="shared" si="1"/>
        <v>147</v>
      </c>
      <c r="AB20" s="1"/>
      <c r="AC20" s="5"/>
      <c r="AD20" s="11" t="s">
        <v>12</v>
      </c>
      <c r="AE20" s="45" t="s">
        <v>13</v>
      </c>
      <c r="AF20" s="46" t="s">
        <v>14</v>
      </c>
      <c r="AG20" s="11" t="s">
        <v>60</v>
      </c>
      <c r="AH20" s="11" t="s">
        <v>14</v>
      </c>
      <c r="AI20" s="11" t="s">
        <v>16</v>
      </c>
      <c r="AJ20" s="11" t="s">
        <v>14</v>
      </c>
      <c r="AK20" s="11">
        <v>2</v>
      </c>
      <c r="AL20" s="1"/>
      <c r="AM20" s="1">
        <v>16</v>
      </c>
      <c r="AN20" s="1" t="s">
        <v>52</v>
      </c>
      <c r="AO20" s="1" t="s">
        <v>53</v>
      </c>
      <c r="AP20" s="25">
        <f t="shared" si="0"/>
        <v>1.5999999999999999E-5</v>
      </c>
      <c r="AQ20" s="25" t="s">
        <v>54</v>
      </c>
    </row>
    <row r="21" spans="1:43">
      <c r="A21" s="1"/>
      <c r="B21" s="27" t="s">
        <v>61</v>
      </c>
      <c r="C21" s="47">
        <f t="shared" ref="C21:Z21" si="3">C16*$C$7+C17*$C$8+C18*$C$9+C19*$C$10</f>
        <v>1650</v>
      </c>
      <c r="D21" s="47">
        <f t="shared" si="3"/>
        <v>1000</v>
      </c>
      <c r="E21" s="47">
        <f t="shared" si="3"/>
        <v>650</v>
      </c>
      <c r="F21" s="47">
        <f t="shared" si="3"/>
        <v>900</v>
      </c>
      <c r="G21" s="47">
        <f t="shared" si="3"/>
        <v>650</v>
      </c>
      <c r="H21" s="47">
        <f t="shared" si="3"/>
        <v>1000</v>
      </c>
      <c r="I21" s="47">
        <f t="shared" si="3"/>
        <v>350</v>
      </c>
      <c r="J21" s="47">
        <f t="shared" si="3"/>
        <v>1000</v>
      </c>
      <c r="K21" s="47">
        <f t="shared" si="3"/>
        <v>1100</v>
      </c>
      <c r="L21" s="47">
        <f t="shared" si="3"/>
        <v>745</v>
      </c>
      <c r="M21" s="47">
        <f t="shared" si="3"/>
        <v>1000</v>
      </c>
      <c r="N21" s="47">
        <f t="shared" si="3"/>
        <v>300</v>
      </c>
      <c r="O21" s="47">
        <f t="shared" si="3"/>
        <v>1000</v>
      </c>
      <c r="P21" s="47">
        <f t="shared" si="3"/>
        <v>0</v>
      </c>
      <c r="Q21" s="47">
        <f t="shared" si="3"/>
        <v>1300</v>
      </c>
      <c r="R21" s="47">
        <f t="shared" si="3"/>
        <v>300</v>
      </c>
      <c r="S21" s="47">
        <f t="shared" si="3"/>
        <v>1000</v>
      </c>
      <c r="T21" s="47">
        <f t="shared" si="3"/>
        <v>1100</v>
      </c>
      <c r="U21" s="47">
        <f t="shared" si="3"/>
        <v>450</v>
      </c>
      <c r="V21" s="47">
        <f t="shared" si="3"/>
        <v>0</v>
      </c>
      <c r="W21" s="47">
        <f t="shared" si="3"/>
        <v>750</v>
      </c>
      <c r="X21" s="47">
        <f t="shared" si="3"/>
        <v>650</v>
      </c>
      <c r="Y21" s="47">
        <f t="shared" si="3"/>
        <v>1100</v>
      </c>
      <c r="Z21" s="47">
        <f t="shared" si="3"/>
        <v>745</v>
      </c>
      <c r="AA21" s="48"/>
      <c r="AB21" s="1"/>
      <c r="AC21" s="5"/>
      <c r="AD21" s="1"/>
      <c r="AE21" s="78" t="s">
        <v>57</v>
      </c>
      <c r="AF21" s="75"/>
      <c r="AG21" s="75"/>
      <c r="AH21" s="75"/>
      <c r="AI21" s="75"/>
      <c r="AJ21" s="75"/>
      <c r="AK21" s="75"/>
      <c r="AL21" s="1"/>
      <c r="AM21" s="1">
        <v>25</v>
      </c>
      <c r="AN21" s="1" t="s">
        <v>52</v>
      </c>
      <c r="AO21" s="1" t="s">
        <v>53</v>
      </c>
      <c r="AP21" s="25">
        <f t="shared" si="0"/>
        <v>2.5000000000000001E-5</v>
      </c>
      <c r="AQ21" s="25" t="s">
        <v>54</v>
      </c>
    </row>
    <row r="22" spans="1:43">
      <c r="A22" s="5"/>
      <c r="B22" s="32" t="s">
        <v>62</v>
      </c>
      <c r="C22" s="49">
        <f t="shared" ref="C22:Z22" si="4">C21/220</f>
        <v>7.5</v>
      </c>
      <c r="D22" s="49">
        <f t="shared" si="4"/>
        <v>4.5454545454545459</v>
      </c>
      <c r="E22" s="49">
        <f t="shared" si="4"/>
        <v>2.9545454545454546</v>
      </c>
      <c r="F22" s="49">
        <f t="shared" si="4"/>
        <v>4.0909090909090908</v>
      </c>
      <c r="G22" s="49">
        <f t="shared" si="4"/>
        <v>2.9545454545454546</v>
      </c>
      <c r="H22" s="49">
        <f t="shared" si="4"/>
        <v>4.5454545454545459</v>
      </c>
      <c r="I22" s="49">
        <f t="shared" si="4"/>
        <v>1.5909090909090908</v>
      </c>
      <c r="J22" s="49">
        <f t="shared" si="4"/>
        <v>4.5454545454545459</v>
      </c>
      <c r="K22" s="49">
        <f t="shared" si="4"/>
        <v>5</v>
      </c>
      <c r="L22" s="49">
        <f t="shared" si="4"/>
        <v>3.3863636363636362</v>
      </c>
      <c r="M22" s="49">
        <f t="shared" si="4"/>
        <v>4.5454545454545459</v>
      </c>
      <c r="N22" s="49">
        <f t="shared" si="4"/>
        <v>1.3636363636363635</v>
      </c>
      <c r="O22" s="49">
        <f t="shared" si="4"/>
        <v>4.5454545454545459</v>
      </c>
      <c r="P22" s="49">
        <f t="shared" si="4"/>
        <v>0</v>
      </c>
      <c r="Q22" s="49">
        <f t="shared" si="4"/>
        <v>5.9090909090909092</v>
      </c>
      <c r="R22" s="49">
        <f t="shared" si="4"/>
        <v>1.3636363636363635</v>
      </c>
      <c r="S22" s="49">
        <f t="shared" si="4"/>
        <v>4.5454545454545459</v>
      </c>
      <c r="T22" s="49">
        <f t="shared" si="4"/>
        <v>5</v>
      </c>
      <c r="U22" s="49">
        <f t="shared" si="4"/>
        <v>2.0454545454545454</v>
      </c>
      <c r="V22" s="49">
        <f t="shared" si="4"/>
        <v>0</v>
      </c>
      <c r="W22" s="49">
        <f t="shared" si="4"/>
        <v>3.4090909090909092</v>
      </c>
      <c r="X22" s="49">
        <f t="shared" si="4"/>
        <v>2.9545454545454546</v>
      </c>
      <c r="Y22" s="49">
        <f t="shared" si="4"/>
        <v>5</v>
      </c>
      <c r="Z22" s="49">
        <f t="shared" si="4"/>
        <v>3.3863636363636362</v>
      </c>
      <c r="AA22" s="48"/>
      <c r="AB22" s="5"/>
      <c r="AC22" s="5"/>
      <c r="AD22" s="5"/>
      <c r="AE22" s="11"/>
      <c r="AF22" s="11"/>
      <c r="AG22" s="11"/>
      <c r="AH22" s="11"/>
      <c r="AI22" s="11"/>
      <c r="AJ22" s="11"/>
      <c r="AK22" s="11"/>
      <c r="AL22" s="5"/>
      <c r="AM22" s="5"/>
      <c r="AN22" s="5"/>
      <c r="AO22" s="5"/>
      <c r="AP22" s="25"/>
      <c r="AQ22" s="25"/>
    </row>
    <row r="23" spans="1:43">
      <c r="A23" s="1"/>
      <c r="B23" s="50" t="s">
        <v>63</v>
      </c>
      <c r="C23" s="51"/>
      <c r="D23" s="52"/>
      <c r="E23" s="51"/>
      <c r="F23" s="51">
        <f t="shared" ref="F23:G23" si="5">F21</f>
        <v>900</v>
      </c>
      <c r="G23" s="51">
        <f t="shared" si="5"/>
        <v>650</v>
      </c>
      <c r="H23" s="51"/>
      <c r="I23" s="52"/>
      <c r="J23" s="51">
        <f>J21</f>
        <v>1000</v>
      </c>
      <c r="K23" s="52"/>
      <c r="L23" s="51"/>
      <c r="M23" s="51"/>
      <c r="N23" s="52"/>
      <c r="O23" s="51"/>
      <c r="P23" s="51"/>
      <c r="Q23" s="51"/>
      <c r="R23" s="51"/>
      <c r="S23" s="51"/>
      <c r="T23" s="52"/>
      <c r="U23" s="51">
        <f>U21</f>
        <v>450</v>
      </c>
      <c r="V23" s="51"/>
      <c r="W23" s="51"/>
      <c r="X23" s="51"/>
      <c r="Y23" s="52"/>
      <c r="Z23" s="51">
        <f>Z21</f>
        <v>745</v>
      </c>
      <c r="AA23" s="53">
        <f t="shared" ref="AA23:AA25" si="6">SUM(C23:Z23)</f>
        <v>3745</v>
      </c>
      <c r="AB23" s="54">
        <f>(AA23-AA24)/AA23</f>
        <v>-1.0160213618157543</v>
      </c>
      <c r="AC23" s="54">
        <f>(AA23-AA25)/AA23</f>
        <v>-0.98798397863818421</v>
      </c>
      <c r="AD23" s="11" t="s">
        <v>12</v>
      </c>
      <c r="AE23" s="55">
        <f>AE17</f>
        <v>15.1934281365691</v>
      </c>
      <c r="AF23" s="56" t="s">
        <v>14</v>
      </c>
      <c r="AG23" s="56">
        <f>AN7</f>
        <v>1.7100000000000001E-8</v>
      </c>
      <c r="AH23" s="56" t="s">
        <v>14</v>
      </c>
      <c r="AI23" s="57">
        <v>250</v>
      </c>
      <c r="AJ23" s="56" t="s">
        <v>14</v>
      </c>
      <c r="AK23" s="56">
        <v>2</v>
      </c>
      <c r="AL23" s="58"/>
      <c r="AM23" s="58">
        <v>35</v>
      </c>
      <c r="AN23" s="1" t="s">
        <v>52</v>
      </c>
      <c r="AO23" s="1" t="s">
        <v>53</v>
      </c>
      <c r="AP23" s="25">
        <f>AM23/(1000000)</f>
        <v>3.4999999999999997E-5</v>
      </c>
      <c r="AQ23" s="25" t="s">
        <v>54</v>
      </c>
    </row>
    <row r="24" spans="1:43">
      <c r="A24" s="5"/>
      <c r="B24" s="50" t="s">
        <v>64</v>
      </c>
      <c r="C24" s="51"/>
      <c r="D24" s="51">
        <f t="shared" ref="D24:E24" si="7">D21</f>
        <v>1000</v>
      </c>
      <c r="E24" s="51">
        <f t="shared" si="7"/>
        <v>650</v>
      </c>
      <c r="F24" s="51"/>
      <c r="G24" s="51"/>
      <c r="H24" s="51">
        <f t="shared" ref="H24:I24" si="8">H21</f>
        <v>1000</v>
      </c>
      <c r="I24" s="51">
        <f t="shared" si="8"/>
        <v>350</v>
      </c>
      <c r="J24" s="51"/>
      <c r="K24" s="51"/>
      <c r="L24" s="51"/>
      <c r="M24" s="51">
        <f t="shared" ref="M24:N24" si="9">M21</f>
        <v>1000</v>
      </c>
      <c r="N24" s="51">
        <f t="shared" si="9"/>
        <v>300</v>
      </c>
      <c r="O24" s="51"/>
      <c r="P24" s="51"/>
      <c r="Q24" s="51"/>
      <c r="R24" s="51">
        <f>R21</f>
        <v>300</v>
      </c>
      <c r="S24" s="51"/>
      <c r="T24" s="51">
        <f>T21</f>
        <v>1100</v>
      </c>
      <c r="U24" s="51"/>
      <c r="V24" s="51"/>
      <c r="W24" s="51">
        <f>W21</f>
        <v>750</v>
      </c>
      <c r="X24" s="51"/>
      <c r="Y24" s="51">
        <f>Y21</f>
        <v>1100</v>
      </c>
      <c r="Z24" s="51"/>
      <c r="AA24" s="53">
        <f t="shared" si="6"/>
        <v>7550</v>
      </c>
      <c r="AB24" s="54">
        <f>(AA24-AA23)/AA24</f>
        <v>0.50397350993377488</v>
      </c>
      <c r="AC24" s="54">
        <f>(AA24-AA25)/AA25</f>
        <v>1.4103425117528543E-2</v>
      </c>
      <c r="AD24" s="58"/>
      <c r="AE24" s="79">
        <f>+AP30</f>
        <v>9.5000000000000005E-5</v>
      </c>
      <c r="AF24" s="80"/>
      <c r="AG24" s="80"/>
      <c r="AH24" s="80"/>
      <c r="AI24" s="80"/>
      <c r="AJ24" s="80"/>
      <c r="AK24" s="81"/>
      <c r="AL24" s="58"/>
      <c r="AM24" s="58"/>
      <c r="AN24" s="5"/>
      <c r="AO24" s="5"/>
      <c r="AP24" s="25"/>
      <c r="AQ24" s="25"/>
    </row>
    <row r="25" spans="1:43">
      <c r="A25" s="5"/>
      <c r="B25" s="50" t="s">
        <v>65</v>
      </c>
      <c r="C25" s="51">
        <f>C21</f>
        <v>1650</v>
      </c>
      <c r="D25" s="52"/>
      <c r="E25" s="51"/>
      <c r="F25" s="51"/>
      <c r="G25" s="51"/>
      <c r="H25" s="51"/>
      <c r="I25" s="51"/>
      <c r="J25" s="51"/>
      <c r="K25" s="51">
        <f t="shared" ref="K25:L25" si="10">K21</f>
        <v>1100</v>
      </c>
      <c r="L25" s="51">
        <f t="shared" si="10"/>
        <v>745</v>
      </c>
      <c r="M25" s="51"/>
      <c r="N25" s="51"/>
      <c r="O25" s="51">
        <f t="shared" ref="O25:Q25" si="11">O21</f>
        <v>1000</v>
      </c>
      <c r="P25" s="51">
        <f t="shared" si="11"/>
        <v>0</v>
      </c>
      <c r="Q25" s="51">
        <f t="shared" si="11"/>
        <v>1300</v>
      </c>
      <c r="R25" s="51"/>
      <c r="S25" s="51">
        <f>S21</f>
        <v>1000</v>
      </c>
      <c r="T25" s="52"/>
      <c r="U25" s="51"/>
      <c r="V25" s="51">
        <f>V21</f>
        <v>0</v>
      </c>
      <c r="W25" s="51"/>
      <c r="X25" s="51">
        <f>X21</f>
        <v>650</v>
      </c>
      <c r="Y25" s="52"/>
      <c r="Z25" s="51"/>
      <c r="AA25" s="53">
        <f t="shared" si="6"/>
        <v>7445</v>
      </c>
      <c r="AB25" s="54">
        <f>(AA25-AA23)/AA25</f>
        <v>0.49697783747481533</v>
      </c>
      <c r="AC25" s="54">
        <f>(AA25-AA24)/AA25</f>
        <v>-1.4103425117528543E-2</v>
      </c>
      <c r="AD25" s="11" t="s">
        <v>12</v>
      </c>
      <c r="AE25" s="58">
        <f>(AE23*AG23*AI23*AK23)/AE24</f>
        <v>1.3674085322912191</v>
      </c>
      <c r="AF25" s="58" t="s">
        <v>31</v>
      </c>
      <c r="AG25" s="58"/>
      <c r="AH25" s="58"/>
      <c r="AI25" s="59"/>
      <c r="AJ25" s="5"/>
      <c r="AK25" s="58"/>
      <c r="AL25" s="58"/>
      <c r="AM25" s="58"/>
      <c r="AN25" s="5"/>
      <c r="AO25" s="5"/>
      <c r="AP25" s="25"/>
      <c r="AQ25" s="25"/>
    </row>
    <row r="26" spans="1:43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53">
        <f>AA25-AA24</f>
        <v>-105</v>
      </c>
      <c r="AB26" s="1"/>
      <c r="AC26" s="5"/>
      <c r="AD26" s="58"/>
      <c r="AE26" s="56"/>
      <c r="AF26" s="56"/>
      <c r="AG26" s="60"/>
      <c r="AH26" s="58"/>
      <c r="AI26" s="58"/>
      <c r="AJ26" s="61"/>
      <c r="AK26" s="58"/>
      <c r="AL26" s="56"/>
      <c r="AM26" s="58">
        <v>50</v>
      </c>
      <c r="AN26" s="1" t="s">
        <v>52</v>
      </c>
      <c r="AO26" s="1" t="s">
        <v>53</v>
      </c>
      <c r="AP26" s="25">
        <f>AM26/(1000000)</f>
        <v>5.0000000000000002E-5</v>
      </c>
      <c r="AQ26" s="25" t="s">
        <v>54</v>
      </c>
    </row>
    <row r="27" spans="1:43" ht="15.75" customHeight="1">
      <c r="A27" s="1"/>
      <c r="B27" s="82" t="s">
        <v>66</v>
      </c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4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5"/>
      <c r="AD27" s="62" t="s">
        <v>67</v>
      </c>
      <c r="AE27" s="59" t="s">
        <v>53</v>
      </c>
      <c r="AF27" s="56">
        <f>AE25</f>
        <v>1.3674085322912191</v>
      </c>
      <c r="AG27" s="60" t="s">
        <v>31</v>
      </c>
      <c r="AH27" s="58"/>
      <c r="AI27" s="58"/>
      <c r="AJ27" s="61"/>
      <c r="AK27" s="58"/>
      <c r="AL27" s="58"/>
      <c r="AM27" s="58"/>
      <c r="AN27" s="58"/>
      <c r="AO27" s="58"/>
      <c r="AP27" s="25"/>
      <c r="AQ27" s="1"/>
    </row>
    <row r="28" spans="1:43" ht="15.75" customHeight="1">
      <c r="A28" s="1"/>
      <c r="B28" s="6">
        <f t="shared" ref="B28:B31" si="12">+AA16</f>
        <v>79</v>
      </c>
      <c r="C28" s="6" t="s">
        <v>3</v>
      </c>
      <c r="D28" s="6"/>
      <c r="E28" s="6">
        <f t="shared" ref="E28:E29" si="13">C7</f>
        <v>50</v>
      </c>
      <c r="F28" s="6">
        <f t="shared" ref="F28:F29" si="14">B28*E28</f>
        <v>3950</v>
      </c>
      <c r="G28" s="6"/>
      <c r="H28" s="6"/>
      <c r="I28" s="6"/>
      <c r="J28" s="6"/>
      <c r="K28" s="6"/>
      <c r="L28" s="6"/>
      <c r="M28" s="6">
        <f>(F28+F29)</f>
        <v>13250</v>
      </c>
      <c r="N28" s="6" t="s">
        <v>4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5"/>
      <c r="AD28" s="61"/>
      <c r="AE28" s="63"/>
      <c r="AF28" s="64">
        <v>380</v>
      </c>
      <c r="AG28" s="58" t="s">
        <v>31</v>
      </c>
      <c r="AH28" s="58"/>
      <c r="AI28" s="58"/>
      <c r="AJ28" s="58"/>
      <c r="AK28" s="58"/>
      <c r="AL28" s="58"/>
      <c r="AM28" s="58">
        <v>70</v>
      </c>
      <c r="AN28" s="58"/>
      <c r="AO28" s="58"/>
      <c r="AP28" s="25">
        <f>AM28/(1000000)</f>
        <v>6.9999999999999994E-5</v>
      </c>
      <c r="AQ28" s="1"/>
    </row>
    <row r="29" spans="1:43" ht="15.75" customHeight="1">
      <c r="A29" s="1"/>
      <c r="B29" s="6">
        <f t="shared" si="12"/>
        <v>62</v>
      </c>
      <c r="C29" s="6" t="s">
        <v>7</v>
      </c>
      <c r="D29" s="6"/>
      <c r="E29" s="6">
        <f t="shared" si="13"/>
        <v>150</v>
      </c>
      <c r="F29" s="6">
        <f t="shared" si="14"/>
        <v>9300</v>
      </c>
      <c r="G29" s="6">
        <v>3000</v>
      </c>
      <c r="H29" s="6" t="s">
        <v>68</v>
      </c>
      <c r="I29" s="6">
        <f>M28-3000</f>
        <v>10250</v>
      </c>
      <c r="J29" s="6" t="s">
        <v>14</v>
      </c>
      <c r="K29" s="6">
        <v>0.35</v>
      </c>
      <c r="L29" s="6" t="s">
        <v>53</v>
      </c>
      <c r="M29" s="6">
        <f>G29+(I29*K29)</f>
        <v>6587.5</v>
      </c>
      <c r="N29" s="6" t="s">
        <v>4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5"/>
      <c r="AD29" s="1"/>
      <c r="AE29" s="1"/>
      <c r="AF29" s="1"/>
      <c r="AG29" s="1"/>
      <c r="AH29" s="1"/>
      <c r="AI29" s="1"/>
      <c r="AJ29" s="1"/>
      <c r="AK29" s="1"/>
      <c r="AL29" s="58"/>
      <c r="AM29" s="58"/>
      <c r="AN29" s="58"/>
      <c r="AO29" s="58"/>
      <c r="AP29" s="25"/>
      <c r="AQ29" s="1"/>
    </row>
    <row r="30" spans="1:43" ht="15.75" customHeight="1">
      <c r="A30" s="1"/>
      <c r="B30" s="6">
        <f t="shared" si="12"/>
        <v>4</v>
      </c>
      <c r="C30" s="6" t="s">
        <v>9</v>
      </c>
      <c r="D30" s="6"/>
      <c r="E30" s="6">
        <f>$C$9</f>
        <v>1000</v>
      </c>
      <c r="F30" s="6">
        <v>0.7</v>
      </c>
      <c r="G30" s="6"/>
      <c r="H30" s="6"/>
      <c r="I30" s="6"/>
      <c r="J30" s="6"/>
      <c r="K30" s="6"/>
      <c r="L30" s="6"/>
      <c r="M30" s="6">
        <f t="shared" ref="M30:M34" si="15">B30*E30*F30</f>
        <v>2800</v>
      </c>
      <c r="N30" s="6" t="s">
        <v>4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5"/>
      <c r="AD30" s="62" t="s">
        <v>67</v>
      </c>
      <c r="AE30" s="59" t="s">
        <v>53</v>
      </c>
      <c r="AF30" s="54">
        <f>AF27/AF28</f>
        <v>3.5984435060295241E-3</v>
      </c>
      <c r="AG30" s="58"/>
      <c r="AH30" s="1"/>
      <c r="AI30" s="1"/>
      <c r="AJ30" s="1"/>
      <c r="AK30" s="1"/>
      <c r="AL30" s="58"/>
      <c r="AM30" s="58">
        <v>95</v>
      </c>
      <c r="AN30" s="58"/>
      <c r="AO30" s="58"/>
      <c r="AP30" s="25">
        <f>AM30/(1000000)</f>
        <v>9.5000000000000005E-5</v>
      </c>
      <c r="AQ30" s="1"/>
    </row>
    <row r="31" spans="1:43" ht="15.75" customHeight="1">
      <c r="A31" s="1"/>
      <c r="B31" s="6">
        <f t="shared" si="12"/>
        <v>2</v>
      </c>
      <c r="C31" s="6" t="s">
        <v>11</v>
      </c>
      <c r="D31" s="6"/>
      <c r="E31" s="6">
        <f>$C$10</f>
        <v>745</v>
      </c>
      <c r="F31" s="6">
        <v>0.7</v>
      </c>
      <c r="G31" s="6"/>
      <c r="H31" s="6"/>
      <c r="I31" s="6"/>
      <c r="J31" s="6"/>
      <c r="K31" s="6"/>
      <c r="L31" s="6"/>
      <c r="M31" s="6">
        <f t="shared" si="15"/>
        <v>1043</v>
      </c>
      <c r="N31" s="6" t="s">
        <v>4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5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</row>
    <row r="32" spans="1:43" ht="15.75" customHeight="1">
      <c r="A32" s="1"/>
      <c r="B32" s="6"/>
      <c r="C32" s="6" t="s">
        <v>9</v>
      </c>
      <c r="D32" s="6"/>
      <c r="E32" s="6"/>
      <c r="F32" s="6">
        <v>0.7</v>
      </c>
      <c r="G32" s="6"/>
      <c r="H32" s="6"/>
      <c r="I32" s="6"/>
      <c r="J32" s="6"/>
      <c r="K32" s="6"/>
      <c r="L32" s="6"/>
      <c r="M32" s="6">
        <f t="shared" si="15"/>
        <v>0</v>
      </c>
      <c r="N32" s="6" t="s">
        <v>4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5"/>
      <c r="AD32" s="1"/>
      <c r="AE32" s="1" t="s">
        <v>69</v>
      </c>
      <c r="AF32" s="1"/>
      <c r="AG32" s="1"/>
      <c r="AH32" s="1"/>
      <c r="AI32" s="1"/>
      <c r="AJ32" s="1"/>
      <c r="AK32" s="1"/>
      <c r="AL32" s="1"/>
      <c r="AM32" s="1">
        <v>120</v>
      </c>
      <c r="AN32" s="1"/>
      <c r="AO32" s="1"/>
      <c r="AP32" s="25">
        <f>AM32/(1000000)</f>
        <v>1.2E-4</v>
      </c>
      <c r="AQ32" s="1"/>
    </row>
    <row r="33" spans="1:43" ht="15.75" customHeight="1">
      <c r="A33" s="1"/>
      <c r="B33" s="6"/>
      <c r="C33" s="6" t="s">
        <v>9</v>
      </c>
      <c r="D33" s="6"/>
      <c r="E33" s="6"/>
      <c r="F33" s="6">
        <v>0.7</v>
      </c>
      <c r="G33" s="6"/>
      <c r="H33" s="6"/>
      <c r="I33" s="6"/>
      <c r="J33" s="6"/>
      <c r="K33" s="6"/>
      <c r="L33" s="6"/>
      <c r="M33" s="6">
        <f t="shared" si="15"/>
        <v>0</v>
      </c>
      <c r="N33" s="6" t="s">
        <v>4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5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</row>
    <row r="34" spans="1:43" ht="15.75" customHeight="1">
      <c r="A34" s="1"/>
      <c r="B34" s="6"/>
      <c r="C34" s="6" t="s">
        <v>70</v>
      </c>
      <c r="D34" s="6"/>
      <c r="E34" s="6"/>
      <c r="F34" s="6">
        <v>0.7</v>
      </c>
      <c r="G34" s="6"/>
      <c r="H34" s="6"/>
      <c r="I34" s="6"/>
      <c r="J34" s="6"/>
      <c r="K34" s="6"/>
      <c r="L34" s="6"/>
      <c r="M34" s="6">
        <f t="shared" si="15"/>
        <v>0</v>
      </c>
      <c r="N34" s="6" t="s">
        <v>4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5"/>
      <c r="AD34" s="1"/>
      <c r="AE34" s="1"/>
      <c r="AF34" s="1"/>
      <c r="AG34" s="1"/>
      <c r="AH34" s="1"/>
      <c r="AI34" s="1"/>
      <c r="AJ34" s="1"/>
      <c r="AK34" s="1"/>
      <c r="AL34" s="1"/>
      <c r="AM34" s="1">
        <v>150</v>
      </c>
      <c r="AN34" s="1"/>
      <c r="AO34" s="1"/>
      <c r="AP34" s="25">
        <f>AM34/(1000000)</f>
        <v>1.4999999999999999E-4</v>
      </c>
      <c r="AQ34" s="1"/>
    </row>
    <row r="35" spans="1:43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 t="s">
        <v>50</v>
      </c>
      <c r="L35" s="1"/>
      <c r="M35" s="65">
        <f>SUM(M29:M34)</f>
        <v>10430.5</v>
      </c>
      <c r="N35" s="66" t="s">
        <v>4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5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67"/>
      <c r="AP35" s="1"/>
      <c r="AQ35" s="1"/>
    </row>
    <row r="36" spans="1:43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5"/>
      <c r="AD36" s="13"/>
      <c r="AE36" s="67"/>
      <c r="AF36" s="1"/>
      <c r="AG36" s="1"/>
      <c r="AH36" s="1"/>
      <c r="AI36" s="1"/>
      <c r="AJ36" s="1"/>
      <c r="AK36" s="1"/>
      <c r="AL36" s="1"/>
      <c r="AM36" s="1">
        <v>185</v>
      </c>
      <c r="AN36" s="1"/>
      <c r="AO36" s="1"/>
      <c r="AP36" s="25">
        <f>AM36/(1000000)</f>
        <v>1.85E-4</v>
      </c>
      <c r="AQ36" s="1"/>
    </row>
    <row r="37" spans="1:43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5"/>
      <c r="AD37" s="1"/>
      <c r="AE37" s="13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</row>
    <row r="38" spans="1:43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5"/>
      <c r="AD38" s="1"/>
      <c r="AE38" s="1"/>
      <c r="AF38" s="1"/>
      <c r="AG38" s="1"/>
      <c r="AH38" s="1"/>
      <c r="AI38" s="1"/>
      <c r="AJ38" s="1"/>
      <c r="AK38" s="1"/>
      <c r="AL38" s="1"/>
      <c r="AM38" s="1">
        <v>240</v>
      </c>
      <c r="AN38" s="1"/>
      <c r="AO38" s="1"/>
      <c r="AP38" s="25">
        <f>AM38/(1000000)</f>
        <v>2.4000000000000001E-4</v>
      </c>
      <c r="AQ38" s="1"/>
    </row>
    <row r="39" spans="1:43" ht="15.75" customHeight="1">
      <c r="A39" s="7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5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</row>
    <row r="40" spans="1:43" ht="15.75" customHeight="1">
      <c r="A40" s="72"/>
      <c r="B40" s="1"/>
      <c r="C40" s="5"/>
      <c r="D40" s="1"/>
      <c r="E40" s="1"/>
      <c r="F40" s="1"/>
      <c r="G40" s="1"/>
      <c r="H40" s="1"/>
      <c r="I40" s="1"/>
      <c r="J40" s="1"/>
      <c r="K40" s="1"/>
      <c r="L40" s="1"/>
      <c r="M40" s="5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5"/>
      <c r="AD40" s="1"/>
      <c r="AE40" s="1"/>
      <c r="AF40" s="1"/>
      <c r="AG40" s="1"/>
      <c r="AH40" s="1"/>
      <c r="AI40" s="1"/>
      <c r="AJ40" s="1"/>
      <c r="AK40" s="1"/>
      <c r="AL40" s="1"/>
      <c r="AM40" s="1">
        <v>300</v>
      </c>
      <c r="AN40" s="1"/>
      <c r="AO40" s="1"/>
      <c r="AP40" s="25">
        <f>AM40/(1000000)</f>
        <v>2.9999999999999997E-4</v>
      </c>
      <c r="AQ40" s="1"/>
    </row>
    <row r="41" spans="1:43" ht="15.75" customHeight="1">
      <c r="A41" s="7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5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67"/>
      <c r="AP41" s="1"/>
      <c r="AQ41" s="1"/>
    </row>
    <row r="42" spans="1:43" ht="15.75" customHeight="1">
      <c r="A42" s="7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5"/>
      <c r="AD42" s="1"/>
      <c r="AE42" s="1"/>
      <c r="AF42" s="1"/>
      <c r="AG42" s="1"/>
      <c r="AH42" s="1"/>
      <c r="AI42" s="1"/>
      <c r="AJ42" s="1"/>
      <c r="AK42" s="1"/>
      <c r="AL42" s="1"/>
      <c r="AM42" s="1">
        <v>400</v>
      </c>
      <c r="AN42" s="1"/>
      <c r="AO42" s="1"/>
      <c r="AP42" s="25">
        <f>AM42/(1000000)</f>
        <v>4.0000000000000002E-4</v>
      </c>
      <c r="AQ42" s="1"/>
    </row>
    <row r="43" spans="1:43" ht="15.75" customHeight="1">
      <c r="A43" s="72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5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</row>
    <row r="44" spans="1:43" ht="15.75" customHeight="1">
      <c r="A44" s="7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5"/>
      <c r="AD44" s="1"/>
      <c r="AE44" s="1"/>
      <c r="AF44" s="1"/>
      <c r="AG44" s="1"/>
      <c r="AH44" s="1"/>
      <c r="AI44" s="1"/>
      <c r="AJ44" s="1"/>
      <c r="AK44" s="1"/>
      <c r="AL44" s="1"/>
      <c r="AM44" s="1">
        <v>630</v>
      </c>
      <c r="AN44" s="1"/>
      <c r="AO44" s="1"/>
      <c r="AP44" s="25">
        <f>AM44/(1000000)</f>
        <v>6.3000000000000003E-4</v>
      </c>
      <c r="AQ44" s="1"/>
    </row>
    <row r="45" spans="1:43" ht="15.75" customHeight="1">
      <c r="A45" s="72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5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</row>
    <row r="46" spans="1:43" ht="15.75" customHeight="1">
      <c r="A46" s="72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5"/>
      <c r="AD46" s="1"/>
      <c r="AE46" s="1"/>
      <c r="AF46" s="1"/>
      <c r="AG46" s="1"/>
      <c r="AH46" s="1"/>
      <c r="AI46" s="1"/>
      <c r="AJ46" s="1"/>
      <c r="AK46" s="1"/>
      <c r="AL46" s="1"/>
      <c r="AM46" s="1">
        <v>1000</v>
      </c>
      <c r="AN46" s="1"/>
      <c r="AO46" s="1"/>
      <c r="AP46" s="25">
        <f>AM46/(1000000)</f>
        <v>1E-3</v>
      </c>
      <c r="AQ46" s="1"/>
    </row>
    <row r="47" spans="1:43" ht="15.75" customHeight="1">
      <c r="A47" s="7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5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</row>
    <row r="48" spans="1:43" ht="15.75" customHeight="1">
      <c r="A48" s="72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5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</row>
    <row r="49" spans="1:43" ht="15.75" customHeight="1">
      <c r="A49" s="72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5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</row>
    <row r="50" spans="1:43" ht="15.75" customHeight="1">
      <c r="A50" s="7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5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</row>
    <row r="51" spans="1:43" ht="15.75" customHeight="1">
      <c r="A51" s="72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5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</row>
    <row r="52" spans="1:43" ht="15.75" customHeight="1">
      <c r="A52" s="7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5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</row>
    <row r="53" spans="1:43" ht="15.75" customHeight="1">
      <c r="A53" s="7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5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</row>
    <row r="54" spans="1:43" ht="15.75" customHeight="1">
      <c r="A54" s="72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5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</row>
    <row r="55" spans="1:43" ht="15.75" customHeight="1">
      <c r="A55" s="72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5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</row>
    <row r="56" spans="1:43" ht="15.75" customHeight="1">
      <c r="A56" s="7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5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</row>
    <row r="57" spans="1:43" ht="15.75" customHeight="1">
      <c r="A57" s="72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5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</row>
    <row r="58" spans="1:43" ht="15.75" customHeight="1">
      <c r="A58" s="72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5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</row>
    <row r="59" spans="1:43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5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</row>
    <row r="60" spans="1:43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5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</row>
    <row r="61" spans="1:43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5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</row>
    <row r="62" spans="1:43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5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</row>
    <row r="63" spans="1:4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5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</row>
    <row r="64" spans="1:43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5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</row>
    <row r="65" spans="1:43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5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</row>
    <row r="66" spans="1:43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5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</row>
    <row r="67" spans="1:43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5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</row>
    <row r="68" spans="1:43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5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</row>
    <row r="69" spans="1:43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5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</row>
    <row r="70" spans="1:43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5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</row>
    <row r="71" spans="1:43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5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</row>
    <row r="72" spans="1:43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5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</row>
    <row r="73" spans="1:4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5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</row>
    <row r="74" spans="1:43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5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</row>
    <row r="75" spans="1:43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5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</row>
    <row r="76" spans="1:43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5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</row>
    <row r="77" spans="1:43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5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</row>
    <row r="78" spans="1:43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5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</row>
    <row r="79" spans="1:43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5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</row>
    <row r="80" spans="1:43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5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</row>
    <row r="81" spans="1:43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5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</row>
    <row r="82" spans="1:43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5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</row>
    <row r="83" spans="1:4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5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</row>
    <row r="84" spans="1:43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5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</row>
    <row r="85" spans="1:43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5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</row>
    <row r="86" spans="1:43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5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</row>
    <row r="87" spans="1:43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5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</row>
    <row r="88" spans="1:43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5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</row>
    <row r="89" spans="1:43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5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</row>
    <row r="90" spans="1:43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5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</row>
    <row r="91" spans="1:43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5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</row>
    <row r="92" spans="1:43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5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</row>
    <row r="93" spans="1:4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5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</row>
    <row r="94" spans="1:43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5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</row>
    <row r="95" spans="1:43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5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</row>
    <row r="96" spans="1:43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5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</row>
    <row r="97" spans="1:43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5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</row>
    <row r="98" spans="1:43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5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</row>
    <row r="99" spans="1:43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5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</row>
    <row r="100" spans="1:43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5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</row>
    <row r="101" spans="1:43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5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</row>
    <row r="102" spans="1:43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5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</row>
    <row r="103" spans="1:4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5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</row>
    <row r="104" spans="1:43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5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</row>
    <row r="105" spans="1:43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5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</row>
    <row r="106" spans="1:43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5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</row>
    <row r="107" spans="1:43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5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</row>
    <row r="108" spans="1:43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5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</row>
    <row r="109" spans="1:43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5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</row>
    <row r="110" spans="1:43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5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</row>
    <row r="111" spans="1:43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5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</row>
    <row r="112" spans="1:43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5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</row>
    <row r="113" spans="1:4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5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</row>
    <row r="114" spans="1:43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5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</row>
    <row r="115" spans="1:43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5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</row>
    <row r="116" spans="1:43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5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</row>
    <row r="117" spans="1:43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5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</row>
    <row r="118" spans="1:43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5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</row>
    <row r="119" spans="1:43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5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</row>
    <row r="120" spans="1:43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5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</row>
    <row r="121" spans="1:43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5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</row>
    <row r="122" spans="1:43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5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</row>
    <row r="123" spans="1:4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5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</row>
    <row r="124" spans="1:43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5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</row>
    <row r="125" spans="1:43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5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</row>
    <row r="126" spans="1:43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5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</row>
    <row r="127" spans="1:43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5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</row>
    <row r="128" spans="1:43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5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</row>
    <row r="129" spans="1:43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5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</row>
    <row r="130" spans="1:43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5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</row>
    <row r="131" spans="1:43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5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</row>
    <row r="132" spans="1:43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5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</row>
    <row r="133" spans="1:4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5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</row>
    <row r="134" spans="1:43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5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</row>
    <row r="135" spans="1:43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5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</row>
    <row r="136" spans="1:43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5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</row>
    <row r="137" spans="1:43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5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</row>
    <row r="138" spans="1:43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5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</row>
    <row r="139" spans="1:43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5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</row>
    <row r="140" spans="1:43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5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</row>
    <row r="141" spans="1:43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5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</row>
    <row r="142" spans="1:43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5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</row>
    <row r="143" spans="1: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5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</row>
    <row r="144" spans="1:43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5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</row>
    <row r="145" spans="1:43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5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</row>
    <row r="146" spans="1:43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5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</row>
    <row r="147" spans="1:43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5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</row>
    <row r="148" spans="1:43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5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</row>
    <row r="149" spans="1:43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5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</row>
    <row r="150" spans="1:43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5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</row>
    <row r="151" spans="1:43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5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</row>
    <row r="152" spans="1:43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5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</row>
    <row r="153" spans="1:4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5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</row>
    <row r="154" spans="1:43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5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</row>
    <row r="155" spans="1:43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5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</row>
    <row r="156" spans="1:43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5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</row>
    <row r="157" spans="1:43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5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</row>
    <row r="158" spans="1:43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5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</row>
    <row r="159" spans="1:43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5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</row>
    <row r="160" spans="1:43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5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</row>
    <row r="161" spans="1:43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5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</row>
    <row r="162" spans="1:43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5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</row>
    <row r="163" spans="1:4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5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</row>
    <row r="164" spans="1:43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5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</row>
    <row r="165" spans="1:43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5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</row>
    <row r="166" spans="1:43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5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</row>
    <row r="167" spans="1:43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5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</row>
    <row r="168" spans="1:43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5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</row>
    <row r="169" spans="1:43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5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</row>
    <row r="170" spans="1:43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5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</row>
    <row r="171" spans="1:43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5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</row>
    <row r="172" spans="1:43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5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</row>
    <row r="173" spans="1:4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5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</row>
    <row r="174" spans="1:43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5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</row>
    <row r="175" spans="1:43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5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</row>
    <row r="176" spans="1:43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5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</row>
    <row r="177" spans="1:43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5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</row>
    <row r="178" spans="1:43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5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</row>
    <row r="179" spans="1:43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5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</row>
    <row r="180" spans="1:43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5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</row>
    <row r="181" spans="1:43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5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</row>
    <row r="182" spans="1:43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5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</row>
    <row r="183" spans="1:4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5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</row>
    <row r="184" spans="1:43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5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</row>
    <row r="185" spans="1:43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5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</row>
    <row r="186" spans="1:43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5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</row>
    <row r="187" spans="1:43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5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</row>
    <row r="188" spans="1:43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5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</row>
    <row r="189" spans="1:43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5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</row>
    <row r="190" spans="1:43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5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</row>
    <row r="191" spans="1:43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5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</row>
    <row r="192" spans="1:43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5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</row>
    <row r="193" spans="1:4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5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</row>
    <row r="194" spans="1:43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5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</row>
    <row r="195" spans="1:43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5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</row>
    <row r="196" spans="1:43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5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</row>
    <row r="197" spans="1:43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5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</row>
    <row r="198" spans="1:43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5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</row>
    <row r="199" spans="1:43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5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</row>
    <row r="200" spans="1:43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5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</row>
    <row r="201" spans="1:43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5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</row>
    <row r="202" spans="1:43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5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</row>
    <row r="203" spans="1:4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5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</row>
    <row r="204" spans="1:43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5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</row>
    <row r="205" spans="1:43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5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</row>
    <row r="206" spans="1:43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5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</row>
    <row r="207" spans="1:43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5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</row>
    <row r="208" spans="1:43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5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</row>
    <row r="209" spans="1:43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5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</row>
    <row r="210" spans="1:43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5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</row>
    <row r="211" spans="1:43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5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</row>
    <row r="212" spans="1:43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5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</row>
    <row r="213" spans="1:4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5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</row>
    <row r="214" spans="1:43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5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</row>
    <row r="215" spans="1:43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5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</row>
    <row r="216" spans="1:43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5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</row>
    <row r="217" spans="1:43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5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</row>
    <row r="218" spans="1:43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5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</row>
    <row r="219" spans="1:43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5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</row>
    <row r="220" spans="1:43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5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</row>
    <row r="221" spans="1:43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5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</row>
    <row r="222" spans="1:43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5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</row>
    <row r="223" spans="1:4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5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</row>
    <row r="224" spans="1:43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5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</row>
    <row r="225" spans="1:43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5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</row>
    <row r="226" spans="1:43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5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</row>
    <row r="227" spans="1:43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5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</row>
    <row r="228" spans="1:43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5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</row>
    <row r="229" spans="1:43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5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</row>
    <row r="230" spans="1:43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5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</row>
    <row r="231" spans="1:43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5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</row>
    <row r="232" spans="1:43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5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</row>
    <row r="233" spans="1:4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5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</row>
    <row r="234" spans="1:43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5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</row>
    <row r="235" spans="1:43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5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</row>
    <row r="236" spans="1:43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5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</row>
    <row r="237" spans="1:43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5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</row>
    <row r="238" spans="1:43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5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</row>
    <row r="239" spans="1:43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5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</row>
    <row r="240" spans="1:43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5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</row>
    <row r="241" spans="1:43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5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</row>
    <row r="242" spans="1:43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5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</row>
    <row r="243" spans="1: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5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</row>
    <row r="244" spans="1:43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5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</row>
    <row r="245" spans="1:43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5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</row>
    <row r="246" spans="1:43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5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</row>
    <row r="247" spans="1:43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</row>
    <row r="248" spans="1:43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</row>
    <row r="249" spans="1:43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</row>
    <row r="250" spans="1:43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</row>
    <row r="251" spans="1:43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</row>
    <row r="252" spans="1:43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</row>
    <row r="253" spans="1:4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</row>
    <row r="254" spans="1:43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</row>
    <row r="255" spans="1:43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</row>
    <row r="256" spans="1:43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</row>
    <row r="257" spans="1:43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</row>
    <row r="258" spans="1:43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</row>
    <row r="259" spans="1:43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</row>
    <row r="260" spans="1:43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</row>
    <row r="261" spans="1:43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</row>
    <row r="262" spans="1:43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</row>
    <row r="263" spans="1:4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</row>
    <row r="264" spans="1:43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</row>
    <row r="265" spans="1:43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</row>
    <row r="266" spans="1:43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</row>
    <row r="267" spans="1:43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</row>
    <row r="268" spans="1:43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</row>
    <row r="269" spans="1:43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</row>
    <row r="270" spans="1:43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</row>
    <row r="271" spans="1:43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</row>
    <row r="272" spans="1:43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</row>
    <row r="273" spans="1:4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</row>
    <row r="274" spans="1:43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</row>
    <row r="275" spans="1:43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</row>
    <row r="276" spans="1:43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</row>
    <row r="277" spans="1:43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</row>
    <row r="278" spans="1:43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</row>
    <row r="279" spans="1:43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</row>
    <row r="280" spans="1:43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</row>
    <row r="281" spans="1:43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</row>
    <row r="282" spans="1:43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</row>
    <row r="283" spans="1:4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</row>
    <row r="284" spans="1:43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</row>
    <row r="285" spans="1:43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</row>
    <row r="286" spans="1:43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</row>
    <row r="287" spans="1:43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</row>
    <row r="288" spans="1:43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</row>
    <row r="289" spans="1:43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</row>
    <row r="290" spans="1:43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</row>
    <row r="291" spans="1:43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</row>
    <row r="292" spans="1:43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</row>
    <row r="293" spans="1:4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</row>
    <row r="294" spans="1:43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</row>
    <row r="295" spans="1:43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</row>
    <row r="296" spans="1:43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</row>
    <row r="297" spans="1:43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</row>
    <row r="298" spans="1:43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</row>
    <row r="299" spans="1:43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</row>
    <row r="300" spans="1:43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</row>
    <row r="301" spans="1:43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</row>
    <row r="302" spans="1:43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</row>
    <row r="303" spans="1:4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</row>
    <row r="304" spans="1:43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</row>
    <row r="305" spans="1:43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</row>
    <row r="306" spans="1:43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</row>
    <row r="307" spans="1:43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</row>
    <row r="308" spans="1:43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</row>
    <row r="309" spans="1:43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</row>
    <row r="310" spans="1:43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</row>
    <row r="311" spans="1:43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</row>
    <row r="312" spans="1:43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</row>
    <row r="313" spans="1:4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</row>
    <row r="314" spans="1:43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</row>
    <row r="315" spans="1:43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</row>
    <row r="316" spans="1:43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</row>
    <row r="317" spans="1:43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</row>
    <row r="318" spans="1:43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</row>
    <row r="319" spans="1:43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</row>
    <row r="320" spans="1:43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</row>
    <row r="321" spans="1:43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</row>
    <row r="322" spans="1:43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</row>
    <row r="323" spans="1:4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</row>
    <row r="324" spans="1:43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</row>
    <row r="325" spans="1:43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</row>
    <row r="326" spans="1:43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</row>
    <row r="327" spans="1:43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</row>
    <row r="328" spans="1:43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</row>
    <row r="329" spans="1:43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</row>
    <row r="330" spans="1:43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</row>
    <row r="331" spans="1:43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</row>
    <row r="332" spans="1:43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</row>
    <row r="333" spans="1:4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</row>
    <row r="334" spans="1:43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</row>
    <row r="335" spans="1:43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</row>
    <row r="336" spans="1:43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</row>
    <row r="337" spans="1:43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</row>
    <row r="338" spans="1:43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</row>
    <row r="339" spans="1:43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</row>
    <row r="340" spans="1:43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</row>
    <row r="341" spans="1:43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</row>
    <row r="342" spans="1:43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</row>
    <row r="343" spans="1: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</row>
    <row r="344" spans="1:43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</row>
    <row r="345" spans="1:43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</row>
    <row r="346" spans="1:43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</row>
    <row r="347" spans="1:43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</row>
    <row r="348" spans="1:43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</row>
    <row r="349" spans="1:43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</row>
    <row r="350" spans="1:43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</row>
    <row r="351" spans="1:43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</row>
    <row r="352" spans="1:43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</row>
    <row r="353" spans="1:4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</row>
    <row r="354" spans="1:43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</row>
    <row r="355" spans="1:43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</row>
    <row r="356" spans="1:43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</row>
    <row r="357" spans="1:43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</row>
    <row r="358" spans="1:43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</row>
    <row r="359" spans="1:43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</row>
    <row r="360" spans="1:43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</row>
    <row r="361" spans="1:43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</row>
    <row r="362" spans="1:43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</row>
    <row r="363" spans="1:4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</row>
    <row r="364" spans="1:43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</row>
    <row r="365" spans="1:43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</row>
    <row r="366" spans="1:43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</row>
    <row r="367" spans="1:43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</row>
    <row r="368" spans="1:43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</row>
    <row r="369" spans="1:43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</row>
    <row r="370" spans="1:43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</row>
    <row r="371" spans="1:43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</row>
    <row r="372" spans="1:43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</row>
    <row r="373" spans="1:4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</row>
    <row r="374" spans="1:43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</row>
    <row r="375" spans="1:43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</row>
    <row r="376" spans="1:43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</row>
    <row r="377" spans="1:43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</row>
    <row r="378" spans="1:43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</row>
    <row r="379" spans="1:43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</row>
    <row r="380" spans="1:43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</row>
    <row r="381" spans="1:43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</row>
    <row r="382" spans="1:43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</row>
    <row r="383" spans="1:4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</row>
    <row r="384" spans="1:43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</row>
    <row r="385" spans="1:43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</row>
    <row r="386" spans="1:43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</row>
    <row r="387" spans="1:43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</row>
    <row r="388" spans="1:43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</row>
    <row r="389" spans="1:43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</row>
    <row r="390" spans="1:43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</row>
    <row r="391" spans="1:43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</row>
    <row r="392" spans="1:43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</row>
    <row r="393" spans="1:4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</row>
    <row r="394" spans="1:43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</row>
    <row r="395" spans="1:43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</row>
    <row r="396" spans="1:43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</row>
    <row r="397" spans="1:43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</row>
    <row r="398" spans="1:43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</row>
    <row r="399" spans="1:43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</row>
    <row r="400" spans="1:43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</row>
    <row r="401" spans="1:43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</row>
    <row r="402" spans="1:43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</row>
    <row r="403" spans="1:4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</row>
    <row r="404" spans="1:43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</row>
    <row r="405" spans="1:43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</row>
    <row r="406" spans="1:43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</row>
    <row r="407" spans="1:43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</row>
    <row r="408" spans="1:43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</row>
    <row r="409" spans="1:43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</row>
    <row r="410" spans="1:43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</row>
    <row r="411" spans="1:43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</row>
    <row r="412" spans="1:43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</row>
    <row r="413" spans="1:4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</row>
    <row r="414" spans="1:43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</row>
    <row r="415" spans="1:43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</row>
    <row r="416" spans="1:43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</row>
    <row r="417" spans="1:43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</row>
    <row r="418" spans="1:43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</row>
    <row r="419" spans="1:43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</row>
    <row r="420" spans="1:43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</row>
    <row r="421" spans="1:43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</row>
    <row r="422" spans="1:43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</row>
    <row r="423" spans="1:4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</row>
    <row r="424" spans="1:43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</row>
    <row r="425" spans="1:43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</row>
    <row r="426" spans="1:43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</row>
    <row r="427" spans="1:43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</row>
    <row r="428" spans="1:43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</row>
    <row r="429" spans="1:43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</row>
    <row r="430" spans="1:43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</row>
    <row r="431" spans="1:43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</row>
    <row r="432" spans="1:43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</row>
    <row r="433" spans="1:4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</row>
    <row r="434" spans="1:43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</row>
    <row r="435" spans="1:43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</row>
    <row r="436" spans="1:43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</row>
    <row r="437" spans="1:43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</row>
    <row r="438" spans="1:43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</row>
    <row r="439" spans="1:43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</row>
    <row r="440" spans="1:43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</row>
    <row r="441" spans="1:43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</row>
    <row r="442" spans="1:43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</row>
    <row r="443" spans="1: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</row>
    <row r="444" spans="1:43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</row>
    <row r="445" spans="1:43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</row>
    <row r="446" spans="1:43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</row>
    <row r="447" spans="1:43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</row>
    <row r="448" spans="1:43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</row>
    <row r="449" spans="1:43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</row>
    <row r="450" spans="1:43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</row>
    <row r="451" spans="1:43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</row>
    <row r="452" spans="1:43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</row>
    <row r="453" spans="1:4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</row>
    <row r="454" spans="1:43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</row>
    <row r="455" spans="1:43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</row>
    <row r="456" spans="1:43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</row>
    <row r="457" spans="1:43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</row>
    <row r="458" spans="1:43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</row>
    <row r="459" spans="1:43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</row>
    <row r="460" spans="1:43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</row>
    <row r="461" spans="1:43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</row>
    <row r="462" spans="1:43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</row>
    <row r="463" spans="1:4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</row>
    <row r="464" spans="1:43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</row>
    <row r="465" spans="1:43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</row>
    <row r="466" spans="1:43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</row>
    <row r="467" spans="1:43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</row>
    <row r="468" spans="1:43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</row>
    <row r="469" spans="1:43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</row>
    <row r="470" spans="1:43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</row>
    <row r="471" spans="1:43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</row>
    <row r="472" spans="1:43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</row>
    <row r="473" spans="1:4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</row>
    <row r="474" spans="1:43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</row>
    <row r="475" spans="1:43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</row>
    <row r="476" spans="1:43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</row>
    <row r="477" spans="1:43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</row>
    <row r="478" spans="1:43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</row>
    <row r="479" spans="1:43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</row>
    <row r="480" spans="1:43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</row>
    <row r="481" spans="1:43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</row>
    <row r="482" spans="1:43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</row>
    <row r="483" spans="1:4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</row>
    <row r="484" spans="1:43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</row>
    <row r="485" spans="1:43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</row>
    <row r="486" spans="1:43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</row>
    <row r="487" spans="1:43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</row>
    <row r="488" spans="1:43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</row>
    <row r="489" spans="1:43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</row>
    <row r="490" spans="1:43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</row>
    <row r="491" spans="1:43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</row>
    <row r="492" spans="1:43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</row>
    <row r="493" spans="1:4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</row>
    <row r="494" spans="1:43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</row>
    <row r="495" spans="1:43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</row>
    <row r="496" spans="1:43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</row>
    <row r="497" spans="1:43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</row>
    <row r="498" spans="1:43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</row>
    <row r="499" spans="1:43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</row>
    <row r="500" spans="1:43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</row>
    <row r="501" spans="1:43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</row>
    <row r="502" spans="1:43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</row>
    <row r="503" spans="1:4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</row>
    <row r="504" spans="1:43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</row>
    <row r="505" spans="1:43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</row>
    <row r="506" spans="1:43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</row>
    <row r="507" spans="1:43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</row>
    <row r="508" spans="1:43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</row>
    <row r="509" spans="1:43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</row>
    <row r="510" spans="1:43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</row>
    <row r="511" spans="1:43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</row>
    <row r="512" spans="1:43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</row>
    <row r="513" spans="1:4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</row>
    <row r="514" spans="1:43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</row>
    <row r="515" spans="1:43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</row>
    <row r="516" spans="1:43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</row>
    <row r="517" spans="1:43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</row>
    <row r="518" spans="1:43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</row>
    <row r="519" spans="1:43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</row>
    <row r="520" spans="1:43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</row>
    <row r="521" spans="1:43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</row>
    <row r="522" spans="1:43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</row>
    <row r="523" spans="1:4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</row>
    <row r="524" spans="1:43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</row>
    <row r="525" spans="1:43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</row>
    <row r="526" spans="1:43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</row>
    <row r="527" spans="1:43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</row>
    <row r="528" spans="1:43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</row>
    <row r="529" spans="1:43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</row>
    <row r="530" spans="1:43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</row>
    <row r="531" spans="1:43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</row>
    <row r="532" spans="1:43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</row>
    <row r="533" spans="1:4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</row>
    <row r="534" spans="1:43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</row>
    <row r="535" spans="1:43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</row>
    <row r="536" spans="1:43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</row>
    <row r="537" spans="1:43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</row>
    <row r="538" spans="1:43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</row>
    <row r="539" spans="1:43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</row>
    <row r="540" spans="1:43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</row>
    <row r="541" spans="1:43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</row>
    <row r="542" spans="1:43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</row>
    <row r="543" spans="1: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</row>
    <row r="544" spans="1:43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</row>
    <row r="545" spans="1:43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</row>
    <row r="546" spans="1:43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</row>
    <row r="547" spans="1:43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</row>
    <row r="548" spans="1:43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</row>
    <row r="549" spans="1:43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</row>
    <row r="550" spans="1:43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</row>
    <row r="551" spans="1:43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</row>
    <row r="552" spans="1:43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</row>
    <row r="553" spans="1:4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</row>
    <row r="554" spans="1:43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</row>
    <row r="555" spans="1:43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</row>
    <row r="556" spans="1:43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</row>
    <row r="557" spans="1:43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</row>
    <row r="558" spans="1:43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</row>
    <row r="559" spans="1:43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</row>
    <row r="560" spans="1:43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</row>
    <row r="561" spans="1:43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</row>
    <row r="562" spans="1:43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</row>
    <row r="563" spans="1:4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</row>
    <row r="564" spans="1:43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</row>
    <row r="565" spans="1:43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</row>
    <row r="566" spans="1:43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</row>
    <row r="567" spans="1:43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</row>
    <row r="568" spans="1:43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</row>
    <row r="569" spans="1:43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</row>
    <row r="570" spans="1:43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</row>
    <row r="571" spans="1:43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</row>
    <row r="572" spans="1:43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</row>
    <row r="573" spans="1:4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</row>
    <row r="574" spans="1:43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</row>
    <row r="575" spans="1:43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</row>
    <row r="576" spans="1:43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</row>
    <row r="577" spans="1:43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</row>
    <row r="578" spans="1:43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</row>
    <row r="579" spans="1:43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</row>
    <row r="580" spans="1:43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</row>
    <row r="581" spans="1:43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</row>
    <row r="582" spans="1:43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</row>
    <row r="583" spans="1:4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</row>
    <row r="584" spans="1:43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</row>
    <row r="585" spans="1:43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</row>
    <row r="586" spans="1:43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</row>
    <row r="587" spans="1:43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</row>
    <row r="588" spans="1:43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</row>
    <row r="589" spans="1:43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</row>
    <row r="590" spans="1:43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</row>
    <row r="591" spans="1:43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</row>
    <row r="592" spans="1:43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</row>
    <row r="593" spans="1:4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</row>
    <row r="594" spans="1:43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</row>
    <row r="595" spans="1:43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</row>
    <row r="596" spans="1:43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</row>
    <row r="597" spans="1:43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</row>
    <row r="598" spans="1:43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</row>
    <row r="599" spans="1:43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</row>
    <row r="600" spans="1:43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</row>
    <row r="601" spans="1:43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</row>
    <row r="602" spans="1:43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</row>
    <row r="603" spans="1:4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</row>
    <row r="604" spans="1:43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</row>
    <row r="605" spans="1:43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</row>
    <row r="606" spans="1:43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</row>
    <row r="607" spans="1:43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</row>
    <row r="608" spans="1:43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</row>
    <row r="609" spans="1:43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</row>
    <row r="610" spans="1:43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</row>
    <row r="611" spans="1:43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</row>
    <row r="612" spans="1:43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</row>
    <row r="613" spans="1:4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</row>
    <row r="614" spans="1:43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</row>
    <row r="615" spans="1:43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</row>
    <row r="616" spans="1:43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</row>
    <row r="617" spans="1:43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</row>
    <row r="618" spans="1:43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</row>
    <row r="619" spans="1:43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</row>
    <row r="620" spans="1:43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</row>
    <row r="621" spans="1:43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</row>
    <row r="622" spans="1:43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</row>
    <row r="623" spans="1:4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</row>
    <row r="624" spans="1:43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</row>
    <row r="625" spans="1:43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</row>
    <row r="626" spans="1:43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</row>
    <row r="627" spans="1:43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</row>
    <row r="628" spans="1:43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</row>
    <row r="629" spans="1:43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</row>
    <row r="630" spans="1:43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</row>
    <row r="631" spans="1:43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</row>
    <row r="632" spans="1:43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</row>
    <row r="633" spans="1:4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</row>
    <row r="634" spans="1:43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</row>
    <row r="635" spans="1:43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</row>
    <row r="636" spans="1:43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</row>
    <row r="637" spans="1:43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</row>
    <row r="638" spans="1:43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</row>
    <row r="639" spans="1:43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</row>
    <row r="640" spans="1:43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</row>
    <row r="641" spans="1:43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</row>
    <row r="642" spans="1:43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</row>
    <row r="643" spans="1: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</row>
    <row r="644" spans="1:43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</row>
    <row r="645" spans="1:43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</row>
    <row r="646" spans="1:43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</row>
    <row r="647" spans="1:43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</row>
    <row r="648" spans="1:43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</row>
    <row r="649" spans="1:43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</row>
    <row r="650" spans="1:43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</row>
    <row r="651" spans="1:43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</row>
    <row r="652" spans="1:43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</row>
    <row r="653" spans="1:4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</row>
    <row r="654" spans="1:43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</row>
    <row r="655" spans="1:43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</row>
    <row r="656" spans="1:43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</row>
    <row r="657" spans="1:43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</row>
    <row r="658" spans="1:43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</row>
    <row r="659" spans="1:43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</row>
    <row r="660" spans="1:43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</row>
    <row r="661" spans="1:43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</row>
    <row r="662" spans="1:43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</row>
    <row r="663" spans="1:4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</row>
    <row r="664" spans="1:43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</row>
    <row r="665" spans="1:43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</row>
    <row r="666" spans="1:43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</row>
    <row r="667" spans="1:43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</row>
    <row r="668" spans="1:43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</row>
    <row r="669" spans="1:43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</row>
    <row r="670" spans="1:43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</row>
    <row r="671" spans="1:43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</row>
    <row r="672" spans="1:43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</row>
    <row r="673" spans="1:4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</row>
    <row r="674" spans="1:43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</row>
    <row r="675" spans="1:43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</row>
    <row r="676" spans="1:43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</row>
    <row r="677" spans="1:43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</row>
    <row r="678" spans="1:43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</row>
    <row r="679" spans="1:43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</row>
    <row r="680" spans="1:43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</row>
    <row r="681" spans="1:43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</row>
    <row r="682" spans="1:43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</row>
    <row r="683" spans="1:4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</row>
    <row r="684" spans="1:43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</row>
    <row r="685" spans="1:43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</row>
    <row r="686" spans="1:43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</row>
    <row r="687" spans="1:43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</row>
    <row r="688" spans="1:43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</row>
    <row r="689" spans="1:43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</row>
    <row r="690" spans="1:43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</row>
    <row r="691" spans="1:43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</row>
    <row r="692" spans="1:43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</row>
    <row r="693" spans="1:4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</row>
    <row r="694" spans="1:43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</row>
    <row r="695" spans="1:43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</row>
    <row r="696" spans="1:43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</row>
    <row r="697" spans="1:43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</row>
    <row r="698" spans="1:43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</row>
    <row r="699" spans="1:43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</row>
    <row r="700" spans="1:43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</row>
    <row r="701" spans="1:43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</row>
    <row r="702" spans="1:43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</row>
    <row r="703" spans="1:4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</row>
    <row r="704" spans="1:43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</row>
    <row r="705" spans="1:43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</row>
    <row r="706" spans="1:43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</row>
    <row r="707" spans="1:43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</row>
    <row r="708" spans="1:43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</row>
    <row r="709" spans="1:43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</row>
    <row r="710" spans="1:43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</row>
    <row r="711" spans="1:43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</row>
    <row r="712" spans="1:43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</row>
    <row r="713" spans="1:4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</row>
    <row r="714" spans="1:43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</row>
    <row r="715" spans="1:43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</row>
    <row r="716" spans="1:43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</row>
    <row r="717" spans="1:43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</row>
    <row r="718" spans="1:43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</row>
    <row r="719" spans="1:43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</row>
    <row r="720" spans="1:43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</row>
    <row r="721" spans="1:43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</row>
    <row r="722" spans="1:43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</row>
    <row r="723" spans="1:4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</row>
    <row r="724" spans="1:43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</row>
    <row r="725" spans="1:43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</row>
    <row r="726" spans="1:43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</row>
    <row r="727" spans="1:43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</row>
    <row r="728" spans="1:43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</row>
    <row r="729" spans="1:43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</row>
    <row r="730" spans="1:43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</row>
    <row r="731" spans="1:43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</row>
    <row r="732" spans="1:43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</row>
    <row r="733" spans="1:4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</row>
    <row r="734" spans="1:43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</row>
    <row r="735" spans="1:43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</row>
    <row r="736" spans="1:43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</row>
    <row r="737" spans="1:43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</row>
    <row r="738" spans="1:43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</row>
    <row r="739" spans="1:43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</row>
    <row r="740" spans="1:43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</row>
    <row r="741" spans="1:43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</row>
    <row r="742" spans="1:43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</row>
    <row r="743" spans="1: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</row>
    <row r="744" spans="1:43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</row>
    <row r="745" spans="1:43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</row>
    <row r="746" spans="1:43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</row>
    <row r="747" spans="1:43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</row>
    <row r="748" spans="1:43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</row>
    <row r="749" spans="1:43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</row>
    <row r="750" spans="1:43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</row>
    <row r="751" spans="1:43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</row>
    <row r="752" spans="1:43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</row>
    <row r="753" spans="1:4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</row>
    <row r="754" spans="1:43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</row>
    <row r="755" spans="1:43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</row>
    <row r="756" spans="1:43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</row>
    <row r="757" spans="1:43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</row>
    <row r="758" spans="1:43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</row>
    <row r="759" spans="1:43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</row>
    <row r="760" spans="1:43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</row>
    <row r="761" spans="1:43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</row>
    <row r="762" spans="1:43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</row>
    <row r="763" spans="1:4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</row>
    <row r="764" spans="1:43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</row>
    <row r="765" spans="1:43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</row>
    <row r="766" spans="1:43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</row>
    <row r="767" spans="1:43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</row>
    <row r="768" spans="1:43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</row>
    <row r="769" spans="1:43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</row>
    <row r="770" spans="1:43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</row>
    <row r="771" spans="1:43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</row>
    <row r="772" spans="1:43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</row>
    <row r="773" spans="1:4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</row>
    <row r="774" spans="1:43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</row>
    <row r="775" spans="1:43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</row>
    <row r="776" spans="1:43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</row>
    <row r="777" spans="1:43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</row>
    <row r="778" spans="1:43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</row>
    <row r="779" spans="1:43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</row>
    <row r="780" spans="1:43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</row>
    <row r="781" spans="1:43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</row>
    <row r="782" spans="1:43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</row>
    <row r="783" spans="1:4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</row>
    <row r="784" spans="1:43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</row>
    <row r="785" spans="1:43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</row>
    <row r="786" spans="1:43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</row>
    <row r="787" spans="1:43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</row>
    <row r="788" spans="1:43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</row>
    <row r="789" spans="1:43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</row>
    <row r="790" spans="1:43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</row>
    <row r="791" spans="1:43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</row>
    <row r="792" spans="1:43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</row>
    <row r="793" spans="1:4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</row>
    <row r="794" spans="1:43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</row>
    <row r="795" spans="1:43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</row>
    <row r="796" spans="1:43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</row>
    <row r="797" spans="1:43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</row>
    <row r="798" spans="1:43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</row>
    <row r="799" spans="1:43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</row>
    <row r="800" spans="1:43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</row>
    <row r="801" spans="1:43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</row>
    <row r="802" spans="1:43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</row>
    <row r="803" spans="1:4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</row>
    <row r="804" spans="1:43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</row>
    <row r="805" spans="1:43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</row>
    <row r="806" spans="1:43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</row>
    <row r="807" spans="1:43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</row>
    <row r="808" spans="1:43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</row>
    <row r="809" spans="1:43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</row>
    <row r="810" spans="1:43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</row>
    <row r="811" spans="1:43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</row>
    <row r="812" spans="1:43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</row>
    <row r="813" spans="1:4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</row>
    <row r="814" spans="1:43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</row>
    <row r="815" spans="1:43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</row>
    <row r="816" spans="1:43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</row>
    <row r="817" spans="1:43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</row>
    <row r="818" spans="1:43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</row>
    <row r="819" spans="1:43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</row>
    <row r="820" spans="1:43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</row>
    <row r="821" spans="1:43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</row>
    <row r="822" spans="1:43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</row>
    <row r="823" spans="1:4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</row>
    <row r="824" spans="1:43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</row>
    <row r="825" spans="1:43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</row>
    <row r="826" spans="1:43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</row>
    <row r="827" spans="1:43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</row>
    <row r="828" spans="1:43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</row>
    <row r="829" spans="1:43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</row>
    <row r="830" spans="1:43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</row>
    <row r="831" spans="1:43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</row>
    <row r="832" spans="1:43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</row>
    <row r="833" spans="1:4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</row>
    <row r="834" spans="1:43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</row>
    <row r="835" spans="1:43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</row>
    <row r="836" spans="1:43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</row>
    <row r="837" spans="1:43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</row>
    <row r="838" spans="1:43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</row>
    <row r="839" spans="1:43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</row>
    <row r="840" spans="1:43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</row>
    <row r="841" spans="1:43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</row>
    <row r="842" spans="1:43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</row>
    <row r="843" spans="1: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</row>
    <row r="844" spans="1:43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</row>
    <row r="845" spans="1:43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</row>
    <row r="846" spans="1:43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</row>
    <row r="847" spans="1:43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</row>
    <row r="848" spans="1:43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</row>
    <row r="849" spans="1:43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</row>
    <row r="850" spans="1:43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</row>
    <row r="851" spans="1:43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</row>
    <row r="852" spans="1:43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</row>
    <row r="853" spans="1:4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</row>
    <row r="854" spans="1:43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</row>
    <row r="855" spans="1:43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</row>
    <row r="856" spans="1:43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</row>
    <row r="857" spans="1:43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</row>
    <row r="858" spans="1:43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</row>
    <row r="859" spans="1:43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</row>
    <row r="860" spans="1:43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</row>
    <row r="861" spans="1:43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</row>
    <row r="862" spans="1:43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</row>
    <row r="863" spans="1:4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</row>
    <row r="864" spans="1:43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</row>
    <row r="865" spans="1:43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</row>
    <row r="866" spans="1:43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</row>
    <row r="867" spans="1:43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</row>
    <row r="868" spans="1:43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</row>
    <row r="869" spans="1:43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</row>
    <row r="870" spans="1:43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</row>
    <row r="871" spans="1:43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</row>
    <row r="872" spans="1:43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</row>
    <row r="873" spans="1:4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</row>
    <row r="874" spans="1:43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</row>
    <row r="875" spans="1:43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</row>
    <row r="876" spans="1:43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</row>
    <row r="877" spans="1:43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</row>
    <row r="878" spans="1:43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</row>
    <row r="879" spans="1:43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</row>
    <row r="880" spans="1:43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</row>
    <row r="881" spans="1:43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</row>
    <row r="882" spans="1:43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</row>
    <row r="883" spans="1:4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</row>
    <row r="884" spans="1:43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</row>
    <row r="885" spans="1:43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</row>
    <row r="886" spans="1:43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</row>
    <row r="887" spans="1:43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</row>
    <row r="888" spans="1:43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</row>
    <row r="889" spans="1:43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</row>
    <row r="890" spans="1:43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</row>
    <row r="891" spans="1:43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</row>
    <row r="892" spans="1:43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</row>
    <row r="893" spans="1:4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</row>
    <row r="894" spans="1:43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</row>
    <row r="895" spans="1:43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</row>
    <row r="896" spans="1:43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</row>
    <row r="897" spans="1:43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</row>
    <row r="898" spans="1:43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</row>
    <row r="899" spans="1:43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</row>
    <row r="900" spans="1:43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</row>
    <row r="901" spans="1:43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</row>
    <row r="902" spans="1:43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</row>
    <row r="903" spans="1:4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</row>
    <row r="904" spans="1:43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</row>
    <row r="905" spans="1:43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</row>
    <row r="906" spans="1:43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</row>
    <row r="907" spans="1:43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</row>
    <row r="908" spans="1:43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</row>
    <row r="909" spans="1:43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</row>
    <row r="910" spans="1:43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</row>
    <row r="911" spans="1:43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</row>
    <row r="912" spans="1:43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</row>
    <row r="913" spans="1:4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</row>
    <row r="914" spans="1:43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</row>
    <row r="915" spans="1:43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</row>
    <row r="916" spans="1:43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</row>
    <row r="917" spans="1:43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</row>
    <row r="918" spans="1:43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</row>
    <row r="919" spans="1:43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</row>
    <row r="920" spans="1:43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</row>
    <row r="921" spans="1:43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</row>
    <row r="922" spans="1:43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</row>
    <row r="923" spans="1:4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</row>
    <row r="924" spans="1:43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</row>
    <row r="925" spans="1:43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</row>
    <row r="926" spans="1:43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</row>
    <row r="927" spans="1:43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</row>
    <row r="928" spans="1:43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</row>
    <row r="929" spans="1:43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</row>
    <row r="930" spans="1:43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</row>
    <row r="931" spans="1:43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</row>
    <row r="932" spans="1:43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</row>
    <row r="933" spans="1:4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</row>
    <row r="934" spans="1:43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</row>
    <row r="935" spans="1:43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</row>
    <row r="936" spans="1:43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</row>
    <row r="937" spans="1:43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</row>
    <row r="938" spans="1:43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</row>
    <row r="939" spans="1:43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</row>
    <row r="940" spans="1:43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</row>
    <row r="941" spans="1:43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</row>
    <row r="942" spans="1:43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</row>
    <row r="943" spans="1: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</row>
    <row r="944" spans="1:43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</row>
    <row r="945" spans="1:43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</row>
    <row r="946" spans="1:43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</row>
    <row r="947" spans="1:43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</row>
    <row r="948" spans="1:43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</row>
    <row r="949" spans="1:43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</row>
    <row r="950" spans="1:43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</row>
    <row r="951" spans="1:43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</row>
    <row r="952" spans="1:43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</row>
    <row r="953" spans="1:4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</row>
    <row r="954" spans="1:43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</row>
    <row r="955" spans="1:43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</row>
    <row r="956" spans="1:43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</row>
    <row r="957" spans="1:43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</row>
    <row r="958" spans="1:43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</row>
    <row r="959" spans="1:43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</row>
    <row r="960" spans="1:43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</row>
    <row r="961" spans="1:43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</row>
    <row r="962" spans="1:43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</row>
    <row r="963" spans="1:4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</row>
    <row r="964" spans="1:43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</row>
    <row r="965" spans="1:43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</row>
    <row r="966" spans="1:43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</row>
    <row r="967" spans="1:43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</row>
    <row r="968" spans="1:43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</row>
    <row r="969" spans="1:43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</row>
    <row r="970" spans="1:43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</row>
    <row r="971" spans="1:43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</row>
    <row r="972" spans="1:43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</row>
    <row r="973" spans="1:4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</row>
    <row r="974" spans="1:43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</row>
    <row r="975" spans="1:43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</row>
    <row r="976" spans="1:43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</row>
    <row r="977" spans="1:43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</row>
    <row r="978" spans="1:43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</row>
    <row r="979" spans="1:43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</row>
    <row r="980" spans="1:43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</row>
    <row r="981" spans="1:43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</row>
    <row r="982" spans="1:43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</row>
    <row r="983" spans="1:4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</row>
    <row r="984" spans="1:43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</row>
    <row r="985" spans="1:43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</row>
    <row r="986" spans="1:43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</row>
    <row r="987" spans="1:43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</row>
    <row r="988" spans="1:43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</row>
    <row r="989" spans="1:43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</row>
    <row r="990" spans="1:43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</row>
    <row r="991" spans="1:43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</row>
    <row r="992" spans="1:43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</row>
    <row r="993" spans="1:4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</row>
    <row r="994" spans="1:43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</row>
    <row r="995" spans="1:43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</row>
    <row r="996" spans="1:43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</row>
    <row r="997" spans="1:43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</row>
    <row r="998" spans="1:43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</row>
    <row r="999" spans="1:43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</row>
    <row r="1000" spans="1:43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</row>
    <row r="1001" spans="1:43" ht="15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  <c r="AN1001" s="1"/>
      <c r="AO1001" s="1"/>
      <c r="AP1001" s="1"/>
      <c r="AQ1001" s="1"/>
    </row>
    <row r="1002" spans="1:43" ht="15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  <c r="AK1002" s="1"/>
      <c r="AL1002" s="1"/>
      <c r="AM1002" s="1"/>
      <c r="AN1002" s="1"/>
      <c r="AO1002" s="1"/>
      <c r="AP1002" s="1"/>
      <c r="AQ1002" s="1"/>
    </row>
    <row r="1003" spans="1:43" ht="15.7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  <c r="AI1003" s="1"/>
      <c r="AJ1003" s="1"/>
      <c r="AK1003" s="1"/>
      <c r="AL1003" s="1"/>
      <c r="AM1003" s="1"/>
      <c r="AN1003" s="1"/>
      <c r="AO1003" s="1"/>
      <c r="AP1003" s="1"/>
      <c r="AQ1003" s="1"/>
    </row>
    <row r="1004" spans="1:43" ht="15.75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  <c r="AI1004" s="1"/>
      <c r="AJ1004" s="1"/>
      <c r="AK1004" s="1"/>
      <c r="AL1004" s="1"/>
      <c r="AM1004" s="1"/>
      <c r="AN1004" s="1"/>
      <c r="AO1004" s="1"/>
      <c r="AP1004" s="1"/>
      <c r="AQ1004" s="1"/>
    </row>
    <row r="1005" spans="1:43" ht="15.75" customHeight="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  <c r="AH1005" s="1"/>
      <c r="AI1005" s="1"/>
      <c r="AJ1005" s="1"/>
      <c r="AK1005" s="1"/>
      <c r="AL1005" s="1"/>
      <c r="AM1005" s="1"/>
      <c r="AN1005" s="1"/>
      <c r="AO1005" s="1"/>
      <c r="AP1005" s="1"/>
      <c r="AQ1005" s="1"/>
    </row>
  </sheetData>
  <mergeCells count="15">
    <mergeCell ref="AE21:AK21"/>
    <mergeCell ref="AE24:AK24"/>
    <mergeCell ref="B27:N27"/>
    <mergeCell ref="A50:A52"/>
    <mergeCell ref="A53:A55"/>
    <mergeCell ref="A56:A58"/>
    <mergeCell ref="C3:Z5"/>
    <mergeCell ref="C14:N14"/>
    <mergeCell ref="O14:W14"/>
    <mergeCell ref="X14:Z14"/>
    <mergeCell ref="B6:D6"/>
    <mergeCell ref="A39:A40"/>
    <mergeCell ref="A41:A43"/>
    <mergeCell ref="A44:A46"/>
    <mergeCell ref="A47:A49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CALCULOS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BLANCO</dc:creator>
  <cp:lastModifiedBy>Pavilion</cp:lastModifiedBy>
  <dcterms:created xsi:type="dcterms:W3CDTF">2022-10-13T22:03:59Z</dcterms:created>
  <dcterms:modified xsi:type="dcterms:W3CDTF">2024-09-30T16:29:58Z</dcterms:modified>
</cp:coreProperties>
</file>