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wQRAChdmuv3WkVrZTVqejNDOGM\OPyO (Arq)\OPyO 2022 (Arq)\VISITA OBRA CJR\"/>
    </mc:Choice>
  </mc:AlternateContent>
  <bookViews>
    <workbookView xWindow="0" yWindow="0" windowWidth="23040" windowHeight="9780"/>
  </bookViews>
  <sheets>
    <sheet name="certificado nro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6" i="1" l="1"/>
  <c r="K86" i="1" s="1"/>
  <c r="Q86" i="1" s="1"/>
  <c r="Q87" i="1" s="1"/>
  <c r="N87" i="1"/>
  <c r="G87" i="1"/>
  <c r="G86" i="1"/>
  <c r="H86" i="1"/>
  <c r="P86" i="1" l="1"/>
  <c r="K87" i="1"/>
  <c r="J87" i="1" s="1"/>
  <c r="O6" i="1"/>
  <c r="P6" i="1"/>
  <c r="O7" i="1"/>
  <c r="P7" i="1"/>
  <c r="O8" i="1"/>
  <c r="P8" i="1"/>
  <c r="O9" i="1"/>
  <c r="P9" i="1"/>
  <c r="O10" i="1"/>
  <c r="P10" i="1"/>
  <c r="O11" i="1"/>
  <c r="P11" i="1"/>
  <c r="O13" i="1"/>
  <c r="P13" i="1"/>
  <c r="O14" i="1"/>
  <c r="P14" i="1"/>
  <c r="O16" i="1"/>
  <c r="P16" i="1"/>
  <c r="O17" i="1"/>
  <c r="P17" i="1"/>
  <c r="O18" i="1"/>
  <c r="P18" i="1"/>
  <c r="O20" i="1"/>
  <c r="P20" i="1"/>
  <c r="O21" i="1"/>
  <c r="P21" i="1"/>
  <c r="O23" i="1"/>
  <c r="P23" i="1"/>
  <c r="O24" i="1"/>
  <c r="P24" i="1"/>
  <c r="O25" i="1"/>
  <c r="P25" i="1"/>
  <c r="O27" i="1"/>
  <c r="P27" i="1"/>
  <c r="O28" i="1"/>
  <c r="P28" i="1"/>
  <c r="O30" i="1"/>
  <c r="P30" i="1"/>
  <c r="O31" i="1"/>
  <c r="P31" i="1"/>
  <c r="O32" i="1"/>
  <c r="P32" i="1"/>
  <c r="O33" i="1"/>
  <c r="P33" i="1"/>
  <c r="O34" i="1"/>
  <c r="P34" i="1"/>
  <c r="O35" i="1"/>
  <c r="P35" i="1"/>
  <c r="O37" i="1"/>
  <c r="P37" i="1"/>
  <c r="O38" i="1"/>
  <c r="P38" i="1"/>
  <c r="O39" i="1"/>
  <c r="P39" i="1"/>
  <c r="O41" i="1"/>
  <c r="P41" i="1"/>
  <c r="O42" i="1"/>
  <c r="P42" i="1"/>
  <c r="O43" i="1"/>
  <c r="P43" i="1"/>
  <c r="O44" i="1"/>
  <c r="P44" i="1"/>
  <c r="O46" i="1"/>
  <c r="P46" i="1"/>
  <c r="O47" i="1"/>
  <c r="P47" i="1"/>
  <c r="O48" i="1"/>
  <c r="P48" i="1"/>
  <c r="O50" i="1"/>
  <c r="P50" i="1"/>
  <c r="O51" i="1"/>
  <c r="P51" i="1"/>
  <c r="O52" i="1"/>
  <c r="P52" i="1"/>
  <c r="O54" i="1"/>
  <c r="P54" i="1"/>
  <c r="O55" i="1"/>
  <c r="P55" i="1"/>
  <c r="O57" i="1"/>
  <c r="P57" i="1"/>
  <c r="O58" i="1"/>
  <c r="P58" i="1"/>
  <c r="O59" i="1"/>
  <c r="P59" i="1"/>
  <c r="O60" i="1"/>
  <c r="P60" i="1"/>
  <c r="O61" i="1"/>
  <c r="P61" i="1"/>
  <c r="O63" i="1"/>
  <c r="P63" i="1"/>
  <c r="O64" i="1"/>
  <c r="P64" i="1"/>
  <c r="O65" i="1"/>
  <c r="P65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3" i="1"/>
  <c r="P83" i="1"/>
  <c r="O84" i="1"/>
  <c r="P84" i="1"/>
  <c r="O85" i="1"/>
  <c r="P85" i="1"/>
  <c r="M87" i="1"/>
  <c r="P87" i="1"/>
  <c r="G5" i="1"/>
  <c r="H5" i="1" s="1"/>
  <c r="H6" i="1"/>
  <c r="K6" i="1"/>
  <c r="N6" i="1"/>
  <c r="Q6" i="1"/>
  <c r="H7" i="1"/>
  <c r="K7" i="1"/>
  <c r="Q7" i="1" s="1"/>
  <c r="N7" i="1"/>
  <c r="H8" i="1"/>
  <c r="K8" i="1"/>
  <c r="Q8" i="1" s="1"/>
  <c r="N8" i="1"/>
  <c r="H9" i="1"/>
  <c r="K9" i="1"/>
  <c r="N9" i="1"/>
  <c r="Q9" i="1" s="1"/>
  <c r="H10" i="1"/>
  <c r="K10" i="1"/>
  <c r="N10" i="1"/>
  <c r="Q10" i="1"/>
  <c r="H11" i="1"/>
  <c r="K11" i="1"/>
  <c r="N11" i="1"/>
  <c r="Q11" i="1" s="1"/>
  <c r="G12" i="1"/>
  <c r="H12" i="1"/>
  <c r="H13" i="1"/>
  <c r="K13" i="1"/>
  <c r="N13" i="1"/>
  <c r="Q13" i="1" s="1"/>
  <c r="H14" i="1"/>
  <c r="K14" i="1"/>
  <c r="Q14" i="1" s="1"/>
  <c r="N14" i="1"/>
  <c r="G15" i="1"/>
  <c r="H15" i="1" s="1"/>
  <c r="H16" i="1"/>
  <c r="K16" i="1"/>
  <c r="Q16" i="1" s="1"/>
  <c r="N16" i="1"/>
  <c r="H17" i="1"/>
  <c r="K17" i="1"/>
  <c r="Q17" i="1" s="1"/>
  <c r="N17" i="1"/>
  <c r="H18" i="1"/>
  <c r="K18" i="1"/>
  <c r="N18" i="1"/>
  <c r="Q18" i="1"/>
  <c r="G19" i="1"/>
  <c r="H19" i="1" s="1"/>
  <c r="H20" i="1"/>
  <c r="K20" i="1"/>
  <c r="N20" i="1"/>
  <c r="Q20" i="1"/>
  <c r="H21" i="1"/>
  <c r="K21" i="1"/>
  <c r="Q21" i="1" s="1"/>
  <c r="N21" i="1"/>
  <c r="G22" i="1"/>
  <c r="H22" i="1"/>
  <c r="H23" i="1"/>
  <c r="K23" i="1"/>
  <c r="N23" i="1"/>
  <c r="Q23" i="1" s="1"/>
  <c r="H24" i="1"/>
  <c r="K24" i="1"/>
  <c r="Q24" i="1" s="1"/>
  <c r="N24" i="1"/>
  <c r="H25" i="1"/>
  <c r="K25" i="1"/>
  <c r="N25" i="1"/>
  <c r="Q25" i="1" s="1"/>
  <c r="G26" i="1"/>
  <c r="H26" i="1" s="1"/>
  <c r="H27" i="1"/>
  <c r="K27" i="1"/>
  <c r="N27" i="1"/>
  <c r="Q27" i="1" s="1"/>
  <c r="G28" i="1"/>
  <c r="H28" i="1" s="1"/>
  <c r="K28" i="1"/>
  <c r="N28" i="1"/>
  <c r="Q28" i="1"/>
  <c r="G29" i="1"/>
  <c r="H29" i="1"/>
  <c r="H30" i="1"/>
  <c r="K30" i="1"/>
  <c r="N30" i="1"/>
  <c r="Q30" i="1"/>
  <c r="H31" i="1"/>
  <c r="K31" i="1"/>
  <c r="Q31" i="1" s="1"/>
  <c r="N31" i="1"/>
  <c r="H32" i="1"/>
  <c r="K32" i="1"/>
  <c r="Q32" i="1" s="1"/>
  <c r="N32" i="1"/>
  <c r="H33" i="1"/>
  <c r="K33" i="1"/>
  <c r="N33" i="1"/>
  <c r="Q33" i="1" s="1"/>
  <c r="H34" i="1"/>
  <c r="K34" i="1"/>
  <c r="N34" i="1"/>
  <c r="Q34" i="1"/>
  <c r="H35" i="1"/>
  <c r="K35" i="1"/>
  <c r="Q35" i="1" s="1"/>
  <c r="N35" i="1"/>
  <c r="G36" i="1"/>
  <c r="H36" i="1"/>
  <c r="H37" i="1"/>
  <c r="K37" i="1"/>
  <c r="N37" i="1"/>
  <c r="Q37" i="1"/>
  <c r="H38" i="1"/>
  <c r="K38" i="1"/>
  <c r="Q38" i="1" s="1"/>
  <c r="N38" i="1"/>
  <c r="G39" i="1"/>
  <c r="H39" i="1"/>
  <c r="K39" i="1"/>
  <c r="Q39" i="1" s="1"/>
  <c r="N39" i="1"/>
  <c r="G40" i="1"/>
  <c r="H40" i="1" s="1"/>
  <c r="H41" i="1"/>
  <c r="K41" i="1"/>
  <c r="Q41" i="1" s="1"/>
  <c r="N41" i="1"/>
  <c r="H42" i="1"/>
  <c r="K42" i="1"/>
  <c r="N42" i="1"/>
  <c r="Q42" i="1" s="1"/>
  <c r="H43" i="1"/>
  <c r="K43" i="1"/>
  <c r="N43" i="1"/>
  <c r="Q43" i="1"/>
  <c r="G44" i="1"/>
  <c r="H44" i="1" s="1"/>
  <c r="K44" i="1"/>
  <c r="N44" i="1"/>
  <c r="Q44" i="1"/>
  <c r="G45" i="1"/>
  <c r="H45" i="1"/>
  <c r="H46" i="1"/>
  <c r="K46" i="1"/>
  <c r="N46" i="1"/>
  <c r="Q46" i="1"/>
  <c r="H47" i="1"/>
  <c r="K47" i="1"/>
  <c r="Q47" i="1" s="1"/>
  <c r="N47" i="1"/>
  <c r="H48" i="1"/>
  <c r="K48" i="1"/>
  <c r="Q48" i="1" s="1"/>
  <c r="N48" i="1"/>
  <c r="G49" i="1"/>
  <c r="H49" i="1"/>
  <c r="H50" i="1"/>
  <c r="K50" i="1"/>
  <c r="Q50" i="1" s="1"/>
  <c r="N50" i="1"/>
  <c r="H51" i="1"/>
  <c r="K51" i="1"/>
  <c r="N51" i="1"/>
  <c r="Q51" i="1"/>
  <c r="H52" i="1"/>
  <c r="K52" i="1"/>
  <c r="N52" i="1"/>
  <c r="Q52" i="1"/>
  <c r="G53" i="1"/>
  <c r="H53" i="1"/>
  <c r="H54" i="1"/>
  <c r="K54" i="1"/>
  <c r="N54" i="1"/>
  <c r="Q54" i="1"/>
  <c r="H55" i="1"/>
  <c r="K55" i="1"/>
  <c r="Q55" i="1" s="1"/>
  <c r="N55" i="1"/>
  <c r="G56" i="1"/>
  <c r="H56" i="1"/>
  <c r="H57" i="1"/>
  <c r="K57" i="1"/>
  <c r="Q57" i="1" s="1"/>
  <c r="N57" i="1"/>
  <c r="H58" i="1"/>
  <c r="K58" i="1"/>
  <c r="Q58" i="1" s="1"/>
  <c r="N58" i="1"/>
  <c r="H59" i="1"/>
  <c r="K59" i="1"/>
  <c r="N59" i="1"/>
  <c r="Q59" i="1"/>
  <c r="H60" i="1"/>
  <c r="K60" i="1"/>
  <c r="N60" i="1"/>
  <c r="Q60" i="1"/>
  <c r="H61" i="1"/>
  <c r="K61" i="1"/>
  <c r="Q61" i="1" s="1"/>
  <c r="N61" i="1"/>
  <c r="G62" i="1"/>
  <c r="H62" i="1"/>
  <c r="H63" i="1"/>
  <c r="K63" i="1"/>
  <c r="Q63" i="1" s="1"/>
  <c r="N63" i="1"/>
  <c r="H64" i="1"/>
  <c r="K64" i="1"/>
  <c r="N64" i="1"/>
  <c r="Q64" i="1" s="1"/>
  <c r="H65" i="1"/>
  <c r="K65" i="1"/>
  <c r="N65" i="1"/>
  <c r="Q65" i="1"/>
  <c r="G66" i="1"/>
  <c r="H66" i="1"/>
  <c r="N67" i="1"/>
  <c r="Q67" i="1"/>
  <c r="H68" i="1"/>
  <c r="K68" i="1"/>
  <c r="Q68" i="1" s="1"/>
  <c r="N68" i="1"/>
  <c r="H69" i="1"/>
  <c r="K69" i="1"/>
  <c r="Q69" i="1" s="1"/>
  <c r="N69" i="1"/>
  <c r="H70" i="1"/>
  <c r="K70" i="1"/>
  <c r="N70" i="1"/>
  <c r="Q70" i="1"/>
  <c r="H71" i="1"/>
  <c r="K71" i="1"/>
  <c r="N71" i="1"/>
  <c r="Q71" i="1"/>
  <c r="N72" i="1"/>
  <c r="Q72" i="1" s="1"/>
  <c r="H73" i="1"/>
  <c r="K73" i="1"/>
  <c r="N73" i="1"/>
  <c r="Q73" i="1"/>
  <c r="H74" i="1"/>
  <c r="K74" i="1"/>
  <c r="N74" i="1"/>
  <c r="Q74" i="1"/>
  <c r="H75" i="1"/>
  <c r="K75" i="1"/>
  <c r="Q75" i="1" s="1"/>
  <c r="N75" i="1"/>
  <c r="H76" i="1"/>
  <c r="K76" i="1"/>
  <c r="N76" i="1"/>
  <c r="Q76" i="1" s="1"/>
  <c r="N77" i="1"/>
  <c r="Q77" i="1"/>
  <c r="H78" i="1"/>
  <c r="K78" i="1"/>
  <c r="Q78" i="1" s="1"/>
  <c r="N78" i="1"/>
  <c r="H79" i="1"/>
  <c r="K79" i="1"/>
  <c r="N79" i="1"/>
  <c r="Q79" i="1" s="1"/>
  <c r="H80" i="1"/>
  <c r="K80" i="1"/>
  <c r="N80" i="1"/>
  <c r="Q80" i="1"/>
  <c r="G81" i="1"/>
  <c r="H81" i="1"/>
  <c r="K81" i="1"/>
  <c r="N81" i="1"/>
  <c r="Q81" i="1"/>
  <c r="G82" i="1"/>
  <c r="H82" i="1" s="1"/>
  <c r="H83" i="1"/>
  <c r="K83" i="1"/>
  <c r="N83" i="1"/>
  <c r="Q83" i="1"/>
  <c r="H84" i="1"/>
  <c r="K84" i="1"/>
  <c r="N84" i="1"/>
  <c r="Q84" i="1" s="1"/>
  <c r="H85" i="1"/>
  <c r="K85" i="1"/>
  <c r="Q85" i="1" s="1"/>
  <c r="N85" i="1"/>
</calcChain>
</file>

<file path=xl/sharedStrings.xml><?xml version="1.0" encoding="utf-8"?>
<sst xmlns="http://schemas.openxmlformats.org/spreadsheetml/2006/main" count="249" uniqueCount="181">
  <si>
    <t>TOTAL</t>
  </si>
  <si>
    <t>Total obra</t>
  </si>
  <si>
    <t>gl</t>
  </si>
  <si>
    <t>Entrega</t>
  </si>
  <si>
    <t>1.20.3</t>
  </si>
  <si>
    <t>Prueba</t>
  </si>
  <si>
    <t>1.20.2</t>
  </si>
  <si>
    <t>mes</t>
  </si>
  <si>
    <t>Limpieza</t>
  </si>
  <si>
    <t>1.20.1</t>
  </si>
  <si>
    <t>Prueba y entrega</t>
  </si>
  <si>
    <t>1.20</t>
  </si>
  <si>
    <t>un</t>
  </si>
  <si>
    <t>Instalación de acondicionamiento térmico</t>
  </si>
  <si>
    <t>1.19</t>
  </si>
  <si>
    <t>Accesorios</t>
  </si>
  <si>
    <t>1.18.3.3</t>
  </si>
  <si>
    <t>m</t>
  </si>
  <si>
    <t>Cañerías / canaletas</t>
  </si>
  <si>
    <t>1.18.3.2</t>
  </si>
  <si>
    <t>Conexión</t>
  </si>
  <si>
    <t>1.18.3.1</t>
  </si>
  <si>
    <t>Pluvial</t>
  </si>
  <si>
    <t>1.18.3</t>
  </si>
  <si>
    <t>Artefactos</t>
  </si>
  <si>
    <t>1.18.2.4</t>
  </si>
  <si>
    <t>Cañerías</t>
  </si>
  <si>
    <t>1.18.2.3</t>
  </si>
  <si>
    <t>Cámara de Inspección</t>
  </si>
  <si>
    <t>1.18.2.2</t>
  </si>
  <si>
    <t>1.18.2.1</t>
  </si>
  <si>
    <t>Cloacas</t>
  </si>
  <si>
    <t>1.18.2</t>
  </si>
  <si>
    <t>Artefactos (bombas 1/2 HP)</t>
  </si>
  <si>
    <t>1.18.1.4</t>
  </si>
  <si>
    <t>1.18.1.3</t>
  </si>
  <si>
    <t>Tanque cisterna</t>
  </si>
  <si>
    <t>1.18.1.2</t>
  </si>
  <si>
    <t>1.18.1.1</t>
  </si>
  <si>
    <t>Agua</t>
  </si>
  <si>
    <t>1.18.1</t>
  </si>
  <si>
    <t>Instalación sanitaria</t>
  </si>
  <si>
    <t>1.18</t>
  </si>
  <si>
    <t>Timbre o portero completo</t>
  </si>
  <si>
    <t>1.17.3</t>
  </si>
  <si>
    <t>Boca TEL</t>
  </si>
  <si>
    <t>1.17.2</t>
  </si>
  <si>
    <t>Boca TV</t>
  </si>
  <si>
    <t>1.17.1</t>
  </si>
  <si>
    <t>Instalación baja tensión</t>
  </si>
  <si>
    <t>1.17</t>
  </si>
  <si>
    <t>Tablero de bombas</t>
  </si>
  <si>
    <t>1.16.5</t>
  </si>
  <si>
    <t>Tablero electricidad</t>
  </si>
  <si>
    <t>1.16.4</t>
  </si>
  <si>
    <t>Boca iluminación</t>
  </si>
  <si>
    <t>1.16.3</t>
  </si>
  <si>
    <t>Boca electricidad</t>
  </si>
  <si>
    <t>1.16.2</t>
  </si>
  <si>
    <t>Pilastra de conexión completa</t>
  </si>
  <si>
    <t>1.16.1</t>
  </si>
  <si>
    <t>Instalación eléctrica</t>
  </si>
  <si>
    <t>1.16</t>
  </si>
  <si>
    <t>Puertas exteriores</t>
  </si>
  <si>
    <t>1.15.2</t>
  </si>
  <si>
    <t>Puertas interiores</t>
  </si>
  <si>
    <t>1.15.1</t>
  </si>
  <si>
    <t>Carpintería</t>
  </si>
  <si>
    <t>1.15</t>
  </si>
  <si>
    <t>m2</t>
  </si>
  <si>
    <t>Pintura cielorrasos</t>
  </si>
  <si>
    <t>1.14.3</t>
  </si>
  <si>
    <t>Pintura interior</t>
  </si>
  <si>
    <t>1.14.2</t>
  </si>
  <si>
    <t>Pintura exterior</t>
  </si>
  <si>
    <t>1.14.1</t>
  </si>
  <si>
    <t>Pinturas</t>
  </si>
  <si>
    <t>1.14</t>
  </si>
  <si>
    <t>Lavandería</t>
  </si>
  <si>
    <t>1.13.3</t>
  </si>
  <si>
    <t>Cocina</t>
  </si>
  <si>
    <t>1.13.2</t>
  </si>
  <si>
    <t>Baño</t>
  </si>
  <si>
    <t>1.13.1</t>
  </si>
  <si>
    <t>Revestimientos</t>
  </si>
  <si>
    <t>1.13</t>
  </si>
  <si>
    <t>Zócalos</t>
  </si>
  <si>
    <t>1.12</t>
  </si>
  <si>
    <t>Baños</t>
  </si>
  <si>
    <t>1.11.3</t>
  </si>
  <si>
    <t>1.11.2</t>
  </si>
  <si>
    <t>Interiores</t>
  </si>
  <si>
    <t>1.11.1</t>
  </si>
  <si>
    <t>Pisos</t>
  </si>
  <si>
    <t>1.11</t>
  </si>
  <si>
    <t>Cielorrasos</t>
  </si>
  <si>
    <t>1.10</t>
  </si>
  <si>
    <t>Revoque interior</t>
  </si>
  <si>
    <t>1.9.2</t>
  </si>
  <si>
    <t>Revoque y enlucido fino exterior</t>
  </si>
  <si>
    <t>1.9.1</t>
  </si>
  <si>
    <t>Revoques y enlucidos</t>
  </si>
  <si>
    <t>1.9</t>
  </si>
  <si>
    <t>Aislación hidráulica</t>
  </si>
  <si>
    <t>1.8.6</t>
  </si>
  <si>
    <t>Carpeta de pendiente</t>
  </si>
  <si>
    <t>1.8.5</t>
  </si>
  <si>
    <t>Barrera de vapor</t>
  </si>
  <si>
    <t>1.8.4</t>
  </si>
  <si>
    <t>Placa tipo frío latina 75mm</t>
  </si>
  <si>
    <t>1.8.3</t>
  </si>
  <si>
    <t>Estructura metálica</t>
  </si>
  <si>
    <t>1.8.2</t>
  </si>
  <si>
    <t>m3</t>
  </si>
  <si>
    <t>Losa HºAº 10</t>
  </si>
  <si>
    <t>1.8.1</t>
  </si>
  <si>
    <t>Cubierta</t>
  </si>
  <si>
    <t>1.8</t>
  </si>
  <si>
    <t>Tabiquería liviana</t>
  </si>
  <si>
    <t>1.7</t>
  </si>
  <si>
    <t>Internos</t>
  </si>
  <si>
    <t>1.6.1</t>
  </si>
  <si>
    <t>Muros</t>
  </si>
  <si>
    <t>1.6</t>
  </si>
  <si>
    <t>Tabiques</t>
  </si>
  <si>
    <t>1.5.3</t>
  </si>
  <si>
    <t>Vigas</t>
  </si>
  <si>
    <t>1.5.2</t>
  </si>
  <si>
    <t>Columnas</t>
  </si>
  <si>
    <t>1.5.1</t>
  </si>
  <si>
    <t>Estructura de H°A°</t>
  </si>
  <si>
    <t>1.5</t>
  </si>
  <si>
    <t>Carpeta</t>
  </si>
  <si>
    <t>1.4.2</t>
  </si>
  <si>
    <t>Contrapisos</t>
  </si>
  <si>
    <t>1.4.1</t>
  </si>
  <si>
    <t>Contrapisos y carpetas</t>
  </si>
  <si>
    <t>1.4</t>
  </si>
  <si>
    <t>Vigas de fundación</t>
  </si>
  <si>
    <t>1.3.3</t>
  </si>
  <si>
    <t>Zapata corrida</t>
  </si>
  <si>
    <t>1.3.2</t>
  </si>
  <si>
    <t>Excavaciones</t>
  </si>
  <si>
    <t>1.3.1</t>
  </si>
  <si>
    <t>Fundaciones</t>
  </si>
  <si>
    <t>1.3</t>
  </si>
  <si>
    <t>Nivelación</t>
  </si>
  <si>
    <t>1.2.2</t>
  </si>
  <si>
    <t>Trabajos en hijuela</t>
  </si>
  <si>
    <t>1.2.1</t>
  </si>
  <si>
    <t>Movimientos de suelo</t>
  </si>
  <si>
    <t>1.2</t>
  </si>
  <si>
    <t>Replanteo</t>
  </si>
  <si>
    <t>1.1.6</t>
  </si>
  <si>
    <t>Conexión provisoria de servicios</t>
  </si>
  <si>
    <t>1.1.5</t>
  </si>
  <si>
    <t>Sanitario de obra</t>
  </si>
  <si>
    <t>1.1.4</t>
  </si>
  <si>
    <t>Cartel de obra</t>
  </si>
  <si>
    <t>1.1.3</t>
  </si>
  <si>
    <t>Obrador</t>
  </si>
  <si>
    <t>1.1.2</t>
  </si>
  <si>
    <t>Cierre de obra</t>
  </si>
  <si>
    <t>1.1.1</t>
  </si>
  <si>
    <t>Trabajos preliminares</t>
  </si>
  <si>
    <t>1.1</t>
  </si>
  <si>
    <t>$</t>
  </si>
  <si>
    <t>%</t>
  </si>
  <si>
    <t>Cantidad</t>
  </si>
  <si>
    <t>Incid.</t>
  </si>
  <si>
    <t>Precio Ítem ($)</t>
  </si>
  <si>
    <t>Precio Parcial ($)</t>
  </si>
  <si>
    <t>Unidad</t>
  </si>
  <si>
    <t>DESCRIPCIÓN</t>
  </si>
  <si>
    <t>N°</t>
  </si>
  <si>
    <t>ACUMULADO TOTAL</t>
  </si>
  <si>
    <t>MEDICIÓN ACTUAL</t>
  </si>
  <si>
    <t>ACUMULADO ANTERIOR</t>
  </si>
  <si>
    <t>PLANIFICADO</t>
  </si>
  <si>
    <t>CERTIFICACIÓN NRO 6</t>
  </si>
  <si>
    <t>Indirectos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</si>
</sst>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\ * #,##0.00_-;\-&quot;$&quot;\ * #,##0.00_-;_-&quot;$&quot;\ * &quot;-&quot;??_-;_-@_-"/>
    <numFmt numFmtId="165" formatCode="&quot;$&quot;#,##0"/>
    <numFmt numFmtId="166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/>
    <xf numFmtId="165" fontId="5" fillId="2" borderId="1" xfId="1" applyNumberFormat="1" applyFont="1" applyFill="1" applyBorder="1" applyAlignment="1">
      <alignment horizontal="right" vertical="center"/>
    </xf>
    <xf numFmtId="9" fontId="2" fillId="2" borderId="1" xfId="0" applyNumberFormat="1" applyFont="1" applyFill="1" applyBorder="1" applyAlignment="1">
      <alignment horizontal="right" wrapText="1"/>
    </xf>
    <xf numFmtId="3" fontId="0" fillId="0" borderId="1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0" fontId="0" fillId="0" borderId="1" xfId="0" applyNumberForma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indent="1"/>
    </xf>
    <xf numFmtId="3" fontId="0" fillId="3" borderId="1" xfId="0" applyNumberFormat="1" applyFont="1" applyFill="1" applyBorder="1" applyAlignment="1">
      <alignment horizontal="right"/>
    </xf>
    <xf numFmtId="9" fontId="0" fillId="3" borderId="1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9" fontId="2" fillId="3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left" indent="2"/>
    </xf>
    <xf numFmtId="0" fontId="0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166" fontId="0" fillId="0" borderId="1" xfId="0" applyNumberFormat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0" fillId="3" borderId="1" xfId="0" applyNumberFormat="1" applyFill="1" applyBorder="1" applyAlignment="1">
      <alignment horizontal="right"/>
    </xf>
    <xf numFmtId="0" fontId="2" fillId="0" borderId="0" xfId="0" applyFont="1"/>
    <xf numFmtId="0" fontId="2" fillId="3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88"/>
  <sheetViews>
    <sheetView showGridLines="0" tabSelected="1" zoomScaleNormal="100" workbookViewId="0">
      <pane xSplit="3" ySplit="4" topLeftCell="D68" activePane="bottomRight" state="frozen"/>
      <selection pane="topRight" activeCell="D1" sqref="D1"/>
      <selection pane="bottomLeft" activeCell="A4" sqref="A4"/>
      <selection pane="bottomRight" activeCell="J87" sqref="J87"/>
    </sheetView>
  </sheetViews>
  <sheetFormatPr baseColWidth="10" defaultColWidth="11.44140625" defaultRowHeight="14.4" x14ac:dyDescent="0.3"/>
  <cols>
    <col min="1" max="1" width="2.44140625" customWidth="1"/>
    <col min="2" max="2" width="10.33203125" bestFit="1" customWidth="1"/>
    <col min="3" max="3" width="36.77734375" bestFit="1" customWidth="1"/>
    <col min="4" max="4" width="8.6640625" style="2" customWidth="1"/>
    <col min="5" max="5" width="8.6640625" style="4" customWidth="1"/>
    <col min="6" max="6" width="13.6640625" style="3" customWidth="1"/>
    <col min="7" max="7" width="13.6640625" style="1" customWidth="1"/>
    <col min="8" max="8" width="8.6640625" style="1" customWidth="1"/>
    <col min="9" max="9" width="8.6640625" style="2" customWidth="1"/>
    <col min="10" max="10" width="8.6640625" style="1" customWidth="1"/>
    <col min="11" max="11" width="13.6640625" style="1" customWidth="1"/>
    <col min="12" max="12" width="8.6640625" style="2" customWidth="1"/>
    <col min="13" max="13" width="8.6640625" style="1" customWidth="1"/>
    <col min="14" max="14" width="13.6640625" style="1" customWidth="1"/>
    <col min="15" max="15" width="8.6640625" style="2" customWidth="1"/>
    <col min="16" max="16" width="8.6640625" style="1" customWidth="1"/>
    <col min="17" max="17" width="13.6640625" style="1" customWidth="1"/>
  </cols>
  <sheetData>
    <row r="1" spans="2:17" ht="10.5" customHeight="1" x14ac:dyDescent="0.3"/>
    <row r="2" spans="2:17" x14ac:dyDescent="0.3">
      <c r="B2" s="51" t="s">
        <v>179</v>
      </c>
      <c r="C2" s="51"/>
      <c r="D2" s="42" t="s">
        <v>178</v>
      </c>
      <c r="E2" s="42"/>
      <c r="F2" s="42"/>
      <c r="G2" s="42"/>
      <c r="H2" s="43"/>
      <c r="I2" s="50" t="s">
        <v>177</v>
      </c>
      <c r="J2" s="50"/>
      <c r="K2" s="50"/>
      <c r="L2" s="49" t="s">
        <v>176</v>
      </c>
      <c r="M2" s="49"/>
      <c r="N2" s="49"/>
      <c r="O2" s="48" t="s">
        <v>175</v>
      </c>
      <c r="P2" s="48"/>
      <c r="Q2" s="48"/>
    </row>
    <row r="3" spans="2:17" ht="14.4" customHeight="1" x14ac:dyDescent="0.3">
      <c r="B3" s="46" t="s">
        <v>174</v>
      </c>
      <c r="C3" s="46" t="s">
        <v>173</v>
      </c>
      <c r="D3" s="39" t="s">
        <v>168</v>
      </c>
      <c r="E3" s="40" t="s">
        <v>172</v>
      </c>
      <c r="F3" s="40" t="s">
        <v>171</v>
      </c>
      <c r="G3" s="40" t="s">
        <v>170</v>
      </c>
      <c r="H3" s="39" t="s">
        <v>169</v>
      </c>
      <c r="I3" s="44" t="s">
        <v>168</v>
      </c>
      <c r="J3" s="44" t="s">
        <v>167</v>
      </c>
      <c r="K3" s="53" t="s">
        <v>166</v>
      </c>
      <c r="L3" s="52" t="s">
        <v>168</v>
      </c>
      <c r="M3" s="52" t="s">
        <v>167</v>
      </c>
      <c r="N3" s="54" t="s">
        <v>166</v>
      </c>
      <c r="O3" s="41" t="s">
        <v>168</v>
      </c>
      <c r="P3" s="41" t="s">
        <v>167</v>
      </c>
      <c r="Q3" s="47" t="s">
        <v>166</v>
      </c>
    </row>
    <row r="4" spans="2:17" s="37" customFormat="1" x14ac:dyDescent="0.3">
      <c r="B4" s="46"/>
      <c r="C4" s="46"/>
      <c r="D4" s="39"/>
      <c r="E4" s="40"/>
      <c r="F4" s="40"/>
      <c r="G4" s="40"/>
      <c r="H4" s="39"/>
      <c r="I4" s="44"/>
      <c r="J4" s="44"/>
      <c r="K4" s="53"/>
      <c r="L4" s="52"/>
      <c r="M4" s="52"/>
      <c r="N4" s="54"/>
      <c r="O4" s="41"/>
      <c r="P4" s="41"/>
      <c r="Q4" s="47"/>
    </row>
    <row r="5" spans="2:17" x14ac:dyDescent="0.3">
      <c r="B5" s="28" t="s">
        <v>165</v>
      </c>
      <c r="C5" s="28" t="s">
        <v>164</v>
      </c>
      <c r="D5" s="27"/>
      <c r="E5" s="26"/>
      <c r="F5" s="36"/>
      <c r="G5" s="25">
        <f>+SUM(F6:F11)</f>
        <v>506024.94328526128</v>
      </c>
      <c r="H5" s="24">
        <f>+G5/$G$87</f>
        <v>4.630455936047221E-2</v>
      </c>
      <c r="I5" s="23"/>
      <c r="J5" s="22"/>
      <c r="K5" s="21"/>
      <c r="L5" s="23"/>
      <c r="M5" s="22"/>
      <c r="N5" s="21"/>
      <c r="O5" s="23"/>
      <c r="P5" s="22"/>
      <c r="Q5" s="21"/>
    </row>
    <row r="6" spans="2:17" x14ac:dyDescent="0.3">
      <c r="B6" s="20" t="s">
        <v>163</v>
      </c>
      <c r="C6" s="20" t="s">
        <v>162</v>
      </c>
      <c r="D6" s="19">
        <v>80.599999999999994</v>
      </c>
      <c r="E6" s="18" t="s">
        <v>17</v>
      </c>
      <c r="F6" s="17">
        <v>295954.87987829233</v>
      </c>
      <c r="G6" s="16"/>
      <c r="H6" s="15">
        <f t="shared" ref="H6:H11" si="0">+F6/$G$87</f>
        <v>2.7081788131579167E-2</v>
      </c>
      <c r="I6" s="14">
        <v>80.599999999999994</v>
      </c>
      <c r="J6" s="13">
        <v>1</v>
      </c>
      <c r="K6" s="12">
        <f t="shared" ref="K6:K11" si="1">+F6*J6</f>
        <v>295954.87987829233</v>
      </c>
      <c r="L6" s="14"/>
      <c r="M6" s="13"/>
      <c r="N6" s="12">
        <f t="shared" ref="N6:N11" si="2">+F6*M6</f>
        <v>0</v>
      </c>
      <c r="O6" s="14">
        <f t="shared" ref="O6:Q11" si="3">+I6+L6</f>
        <v>80.599999999999994</v>
      </c>
      <c r="P6" s="13">
        <f t="shared" si="3"/>
        <v>1</v>
      </c>
      <c r="Q6" s="12">
        <f t="shared" si="3"/>
        <v>295954.87987829233</v>
      </c>
    </row>
    <row r="7" spans="2:17" x14ac:dyDescent="0.3">
      <c r="B7" s="20" t="s">
        <v>161</v>
      </c>
      <c r="C7" s="20" t="s">
        <v>160</v>
      </c>
      <c r="D7" s="19">
        <v>8</v>
      </c>
      <c r="E7" s="18" t="s">
        <v>7</v>
      </c>
      <c r="F7" s="17">
        <v>134727.01450233668</v>
      </c>
      <c r="G7" s="16"/>
      <c r="H7" s="15">
        <f t="shared" si="0"/>
        <v>1.2328394327719603E-2</v>
      </c>
      <c r="I7" s="14">
        <v>8</v>
      </c>
      <c r="J7" s="13">
        <v>1</v>
      </c>
      <c r="K7" s="12">
        <f t="shared" si="1"/>
        <v>134727.01450233668</v>
      </c>
      <c r="L7" s="14"/>
      <c r="M7" s="13"/>
      <c r="N7" s="12">
        <f t="shared" si="2"/>
        <v>0</v>
      </c>
      <c r="O7" s="14">
        <f t="shared" si="3"/>
        <v>8</v>
      </c>
      <c r="P7" s="13">
        <f t="shared" si="3"/>
        <v>1</v>
      </c>
      <c r="Q7" s="12">
        <f t="shared" si="3"/>
        <v>134727.01450233668</v>
      </c>
    </row>
    <row r="8" spans="2:17" x14ac:dyDescent="0.3">
      <c r="B8" s="20" t="s">
        <v>159</v>
      </c>
      <c r="C8" s="20" t="s">
        <v>158</v>
      </c>
      <c r="D8" s="19">
        <v>1</v>
      </c>
      <c r="E8" s="18" t="s">
        <v>12</v>
      </c>
      <c r="F8" s="17">
        <v>2103.1999999999998</v>
      </c>
      <c r="G8" s="16"/>
      <c r="H8" s="15">
        <f t="shared" si="0"/>
        <v>1.9245642045760732E-4</v>
      </c>
      <c r="I8" s="14">
        <v>1</v>
      </c>
      <c r="J8" s="13">
        <v>1</v>
      </c>
      <c r="K8" s="12">
        <f t="shared" si="1"/>
        <v>2103.1999999999998</v>
      </c>
      <c r="L8" s="14"/>
      <c r="M8" s="13"/>
      <c r="N8" s="12">
        <f t="shared" si="2"/>
        <v>0</v>
      </c>
      <c r="O8" s="14">
        <f t="shared" si="3"/>
        <v>1</v>
      </c>
      <c r="P8" s="13">
        <f t="shared" si="3"/>
        <v>1</v>
      </c>
      <c r="Q8" s="12">
        <f t="shared" si="3"/>
        <v>2103.1999999999998</v>
      </c>
    </row>
    <row r="9" spans="2:17" x14ac:dyDescent="0.3">
      <c r="B9" s="20" t="s">
        <v>157</v>
      </c>
      <c r="C9" s="20" t="s">
        <v>156</v>
      </c>
      <c r="D9" s="19">
        <v>1</v>
      </c>
      <c r="E9" s="18" t="s">
        <v>12</v>
      </c>
      <c r="F9" s="17">
        <v>21894.063406396042</v>
      </c>
      <c r="G9" s="16"/>
      <c r="H9" s="15">
        <f t="shared" si="0"/>
        <v>2.0034485890390221E-3</v>
      </c>
      <c r="I9" s="14">
        <v>1</v>
      </c>
      <c r="J9" s="13">
        <v>1</v>
      </c>
      <c r="K9" s="12">
        <f t="shared" si="1"/>
        <v>21894.063406396042</v>
      </c>
      <c r="L9" s="14"/>
      <c r="M9" s="13"/>
      <c r="N9" s="12">
        <f t="shared" si="2"/>
        <v>0</v>
      </c>
      <c r="O9" s="14">
        <f t="shared" si="3"/>
        <v>1</v>
      </c>
      <c r="P9" s="13">
        <f t="shared" si="3"/>
        <v>1</v>
      </c>
      <c r="Q9" s="12">
        <f t="shared" si="3"/>
        <v>21894.063406396042</v>
      </c>
    </row>
    <row r="10" spans="2:17" x14ac:dyDescent="0.3">
      <c r="B10" s="20" t="s">
        <v>155</v>
      </c>
      <c r="C10" s="20" t="s">
        <v>154</v>
      </c>
      <c r="D10" s="19">
        <v>1</v>
      </c>
      <c r="E10" s="18" t="s">
        <v>2</v>
      </c>
      <c r="F10" s="17">
        <v>28466.563406396042</v>
      </c>
      <c r="G10" s="16"/>
      <c r="H10" s="15">
        <f t="shared" si="0"/>
        <v>2.6048749029690451E-3</v>
      </c>
      <c r="I10" s="14">
        <v>0.22221204907526093</v>
      </c>
      <c r="J10" s="13">
        <v>0.22221204907526093</v>
      </c>
      <c r="K10" s="12">
        <f t="shared" si="1"/>
        <v>6325.6133846661041</v>
      </c>
      <c r="L10" s="14"/>
      <c r="M10" s="13"/>
      <c r="N10" s="12">
        <f t="shared" si="2"/>
        <v>0</v>
      </c>
      <c r="O10" s="14">
        <f t="shared" si="3"/>
        <v>0.22221204907526093</v>
      </c>
      <c r="P10" s="13">
        <f t="shared" si="3"/>
        <v>0.22221204907526093</v>
      </c>
      <c r="Q10" s="12">
        <f t="shared" si="3"/>
        <v>6325.6133846661041</v>
      </c>
    </row>
    <row r="11" spans="2:17" x14ac:dyDescent="0.3">
      <c r="B11" s="20" t="s">
        <v>153</v>
      </c>
      <c r="C11" s="20" t="s">
        <v>152</v>
      </c>
      <c r="D11" s="33">
        <v>284.82</v>
      </c>
      <c r="E11" s="18" t="s">
        <v>69</v>
      </c>
      <c r="F11" s="17">
        <v>22879.222091840249</v>
      </c>
      <c r="G11" s="16"/>
      <c r="H11" s="15">
        <f t="shared" si="0"/>
        <v>2.093596988707772E-3</v>
      </c>
      <c r="I11" s="14">
        <v>284.82</v>
      </c>
      <c r="J11" s="13">
        <v>1</v>
      </c>
      <c r="K11" s="12">
        <f t="shared" si="1"/>
        <v>22879.222091840249</v>
      </c>
      <c r="L11" s="14"/>
      <c r="M11" s="13"/>
      <c r="N11" s="12">
        <f t="shared" si="2"/>
        <v>0</v>
      </c>
      <c r="O11" s="14">
        <f t="shared" si="3"/>
        <v>284.82</v>
      </c>
      <c r="P11" s="13">
        <f t="shared" si="3"/>
        <v>1</v>
      </c>
      <c r="Q11" s="12">
        <f t="shared" si="3"/>
        <v>22879.222091840249</v>
      </c>
    </row>
    <row r="12" spans="2:17" x14ac:dyDescent="0.3">
      <c r="B12" s="28" t="s">
        <v>151</v>
      </c>
      <c r="C12" s="28" t="s">
        <v>150</v>
      </c>
      <c r="D12" s="27"/>
      <c r="E12" s="26"/>
      <c r="F12" s="35"/>
      <c r="G12" s="25">
        <f>+SUM(F13:F14)</f>
        <v>155047.87352219806</v>
      </c>
      <c r="H12" s="24">
        <f>+G12/$G$87</f>
        <v>1.418788452721856E-2</v>
      </c>
      <c r="I12" s="23"/>
      <c r="J12" s="22"/>
      <c r="K12" s="21"/>
      <c r="L12" s="23"/>
      <c r="M12" s="22"/>
      <c r="N12" s="21"/>
      <c r="O12" s="23"/>
      <c r="P12" s="22"/>
      <c r="Q12" s="21"/>
    </row>
    <row r="13" spans="2:17" x14ac:dyDescent="0.3">
      <c r="B13" s="20" t="s">
        <v>149</v>
      </c>
      <c r="C13" s="20" t="s">
        <v>148</v>
      </c>
      <c r="D13" s="33">
        <v>284.82</v>
      </c>
      <c r="E13" s="18" t="s">
        <v>69</v>
      </c>
      <c r="F13" s="17">
        <v>113400.41475603692</v>
      </c>
      <c r="G13" s="16"/>
      <c r="H13" s="15">
        <f>+F13/$G$87</f>
        <v>1.0376872338510318E-2</v>
      </c>
      <c r="I13" s="14">
        <v>284.82</v>
      </c>
      <c r="J13" s="13">
        <v>1</v>
      </c>
      <c r="K13" s="12">
        <f>+F13*J13</f>
        <v>113400.41475603692</v>
      </c>
      <c r="L13" s="14"/>
      <c r="M13" s="13"/>
      <c r="N13" s="12">
        <f>+F13*M13</f>
        <v>0</v>
      </c>
      <c r="O13" s="14">
        <f t="shared" ref="O13:Q14" si="4">+I13+L13</f>
        <v>284.82</v>
      </c>
      <c r="P13" s="13">
        <f t="shared" si="4"/>
        <v>1</v>
      </c>
      <c r="Q13" s="12">
        <f t="shared" si="4"/>
        <v>113400.41475603692</v>
      </c>
    </row>
    <row r="14" spans="2:17" x14ac:dyDescent="0.3">
      <c r="B14" s="20" t="s">
        <v>147</v>
      </c>
      <c r="C14" s="20" t="s">
        <v>146</v>
      </c>
      <c r="D14" s="33">
        <v>284.82</v>
      </c>
      <c r="E14" s="18" t="s">
        <v>69</v>
      </c>
      <c r="F14" s="17">
        <v>41647.458766161144</v>
      </c>
      <c r="G14" s="16"/>
      <c r="H14" s="15">
        <f>+F14/$G$87</f>
        <v>3.8110121887082416E-3</v>
      </c>
      <c r="I14" s="14">
        <v>284.82</v>
      </c>
      <c r="J14" s="13">
        <v>1</v>
      </c>
      <c r="K14" s="12">
        <f>+F14*J14</f>
        <v>41647.458766161144</v>
      </c>
      <c r="L14" s="14"/>
      <c r="M14" s="13"/>
      <c r="N14" s="12">
        <f>+F14*M14</f>
        <v>0</v>
      </c>
      <c r="O14" s="14">
        <f t="shared" si="4"/>
        <v>284.82</v>
      </c>
      <c r="P14" s="13">
        <f t="shared" si="4"/>
        <v>1</v>
      </c>
      <c r="Q14" s="12">
        <f t="shared" si="4"/>
        <v>41647.458766161144</v>
      </c>
    </row>
    <row r="15" spans="2:17" x14ac:dyDescent="0.3">
      <c r="B15" s="28" t="s">
        <v>145</v>
      </c>
      <c r="C15" s="28" t="s">
        <v>144</v>
      </c>
      <c r="D15" s="27"/>
      <c r="E15" s="26"/>
      <c r="F15" s="35"/>
      <c r="G15" s="25">
        <f>+SUM(F16:F18)</f>
        <v>953188.43695246323</v>
      </c>
      <c r="H15" s="24">
        <f>+G15/$G$87</f>
        <v>8.7222914890382655E-2</v>
      </c>
      <c r="I15" s="23"/>
      <c r="J15" s="22"/>
      <c r="K15" s="21"/>
      <c r="L15" s="23"/>
      <c r="M15" s="22"/>
      <c r="N15" s="21"/>
      <c r="O15" s="23"/>
      <c r="P15" s="22"/>
      <c r="Q15" s="21"/>
    </row>
    <row r="16" spans="2:17" x14ac:dyDescent="0.3">
      <c r="B16" s="20" t="s">
        <v>143</v>
      </c>
      <c r="C16" s="20" t="s">
        <v>142</v>
      </c>
      <c r="D16" s="33">
        <v>39.844000000000001</v>
      </c>
      <c r="E16" s="18" t="s">
        <v>113</v>
      </c>
      <c r="F16" s="17">
        <v>41037.319986854855</v>
      </c>
      <c r="G16" s="16"/>
      <c r="H16" s="15">
        <f>+F16/$G$87</f>
        <v>3.7551805391039896E-3</v>
      </c>
      <c r="I16" s="14">
        <v>39.844000000000001</v>
      </c>
      <c r="J16" s="13">
        <v>1</v>
      </c>
      <c r="K16" s="12">
        <f>+F16*J16</f>
        <v>41037.319986854855</v>
      </c>
      <c r="L16" s="14"/>
      <c r="M16" s="13"/>
      <c r="N16" s="12">
        <f>+F16*M16</f>
        <v>0</v>
      </c>
      <c r="O16" s="14">
        <f t="shared" ref="O16:Q18" si="5">+I16+L16</f>
        <v>39.844000000000001</v>
      </c>
      <c r="P16" s="13">
        <f t="shared" si="5"/>
        <v>1</v>
      </c>
      <c r="Q16" s="12">
        <f t="shared" si="5"/>
        <v>41037.319986854855</v>
      </c>
    </row>
    <row r="17" spans="2:17" x14ac:dyDescent="0.3">
      <c r="B17" s="20" t="s">
        <v>141</v>
      </c>
      <c r="C17" s="20" t="s">
        <v>140</v>
      </c>
      <c r="D17" s="33">
        <v>36.231999999999999</v>
      </c>
      <c r="E17" s="18" t="s">
        <v>113</v>
      </c>
      <c r="F17" s="17">
        <v>728646.13841251272</v>
      </c>
      <c r="G17" s="16"/>
      <c r="H17" s="15">
        <f>+F17/$G$87</f>
        <v>6.6675840423702212E-2</v>
      </c>
      <c r="I17" s="14">
        <v>36.231999999999999</v>
      </c>
      <c r="J17" s="13">
        <v>1</v>
      </c>
      <c r="K17" s="12">
        <f>+F17*J17</f>
        <v>728646.13841251272</v>
      </c>
      <c r="L17" s="14"/>
      <c r="M17" s="13"/>
      <c r="N17" s="12">
        <f>+F17*M17</f>
        <v>0</v>
      </c>
      <c r="O17" s="14">
        <f t="shared" si="5"/>
        <v>36.231999999999999</v>
      </c>
      <c r="P17" s="13">
        <f t="shared" si="5"/>
        <v>1</v>
      </c>
      <c r="Q17" s="12">
        <f t="shared" si="5"/>
        <v>728646.13841251272</v>
      </c>
    </row>
    <row r="18" spans="2:17" x14ac:dyDescent="0.3">
      <c r="B18" s="20" t="s">
        <v>139</v>
      </c>
      <c r="C18" s="20" t="s">
        <v>138</v>
      </c>
      <c r="D18" s="33">
        <v>3.6120000000000005</v>
      </c>
      <c r="E18" s="18" t="s">
        <v>113</v>
      </c>
      <c r="F18" s="17">
        <v>183504.97855309572</v>
      </c>
      <c r="G18" s="16"/>
      <c r="H18" s="15">
        <f>+F18/$G$87</f>
        <v>1.6791893927576459E-2</v>
      </c>
      <c r="I18" s="14">
        <v>3.6120000000000005</v>
      </c>
      <c r="J18" s="13">
        <v>1</v>
      </c>
      <c r="K18" s="12">
        <f>+F18*J18</f>
        <v>183504.97855309572</v>
      </c>
      <c r="L18" s="14"/>
      <c r="M18" s="13"/>
      <c r="N18" s="12">
        <f>+F18*M18</f>
        <v>0</v>
      </c>
      <c r="O18" s="14">
        <f t="shared" si="5"/>
        <v>3.6120000000000005</v>
      </c>
      <c r="P18" s="13">
        <f t="shared" si="5"/>
        <v>1</v>
      </c>
      <c r="Q18" s="12">
        <f t="shared" si="5"/>
        <v>183504.97855309572</v>
      </c>
    </row>
    <row r="19" spans="2:17" x14ac:dyDescent="0.3">
      <c r="B19" s="28" t="s">
        <v>137</v>
      </c>
      <c r="C19" s="28" t="s">
        <v>136</v>
      </c>
      <c r="D19" s="27"/>
      <c r="E19" s="26"/>
      <c r="F19" s="35"/>
      <c r="G19" s="25">
        <f>+SUM(F20:F21)</f>
        <v>438998.74574771221</v>
      </c>
      <c r="H19" s="24">
        <f>+G19/$G$87</f>
        <v>4.0171228219847831E-2</v>
      </c>
      <c r="I19" s="23"/>
      <c r="J19" s="22"/>
      <c r="K19" s="21"/>
      <c r="L19" s="23"/>
      <c r="M19" s="22"/>
      <c r="N19" s="21"/>
      <c r="O19" s="23"/>
      <c r="P19" s="22"/>
      <c r="Q19" s="21"/>
    </row>
    <row r="20" spans="2:17" x14ac:dyDescent="0.3">
      <c r="B20" s="20" t="s">
        <v>135</v>
      </c>
      <c r="C20" s="20" t="s">
        <v>134</v>
      </c>
      <c r="D20" s="33">
        <v>229.24</v>
      </c>
      <c r="E20" s="18" t="s">
        <v>69</v>
      </c>
      <c r="F20" s="17">
        <v>350971.81986396073</v>
      </c>
      <c r="G20" s="16"/>
      <c r="H20" s="15">
        <f>+F20/$G$87</f>
        <v>3.2116194433487094E-2</v>
      </c>
      <c r="I20" s="14">
        <v>114.62</v>
      </c>
      <c r="J20" s="13">
        <v>0.5</v>
      </c>
      <c r="K20" s="12">
        <f>+F20*J20</f>
        <v>175485.90993198036</v>
      </c>
      <c r="L20" s="14"/>
      <c r="M20" s="13"/>
      <c r="N20" s="12">
        <f>+F20*M20</f>
        <v>0</v>
      </c>
      <c r="O20" s="14">
        <f t="shared" ref="O20:Q21" si="6">+I20+L20</f>
        <v>114.62</v>
      </c>
      <c r="P20" s="13">
        <f t="shared" si="6"/>
        <v>0.5</v>
      </c>
      <c r="Q20" s="12">
        <f t="shared" si="6"/>
        <v>175485.90993198036</v>
      </c>
    </row>
    <row r="21" spans="2:17" x14ac:dyDescent="0.3">
      <c r="B21" s="20" t="s">
        <v>133</v>
      </c>
      <c r="C21" s="20" t="s">
        <v>132</v>
      </c>
      <c r="D21" s="33">
        <v>111.64</v>
      </c>
      <c r="E21" s="18" t="s">
        <v>69</v>
      </c>
      <c r="F21" s="17">
        <v>88026.925883751464</v>
      </c>
      <c r="G21" s="16"/>
      <c r="H21" s="15">
        <f>+F21/$G$87</f>
        <v>8.0550337863607418E-3</v>
      </c>
      <c r="I21" s="14">
        <v>0</v>
      </c>
      <c r="J21" s="13">
        <v>0</v>
      </c>
      <c r="K21" s="12">
        <f>+F21*J21</f>
        <v>0</v>
      </c>
      <c r="L21" s="14"/>
      <c r="M21" s="13"/>
      <c r="N21" s="12">
        <f>+F21*M21</f>
        <v>0</v>
      </c>
      <c r="O21" s="14">
        <f t="shared" si="6"/>
        <v>0</v>
      </c>
      <c r="P21" s="13">
        <f t="shared" si="6"/>
        <v>0</v>
      </c>
      <c r="Q21" s="12">
        <f t="shared" si="6"/>
        <v>0</v>
      </c>
    </row>
    <row r="22" spans="2:17" x14ac:dyDescent="0.3">
      <c r="B22" s="28" t="s">
        <v>131</v>
      </c>
      <c r="C22" s="28" t="s">
        <v>130</v>
      </c>
      <c r="D22" s="27"/>
      <c r="E22" s="26"/>
      <c r="F22" s="35"/>
      <c r="G22" s="25">
        <f>+SUM(F23:F25)</f>
        <v>2675441.1410136009</v>
      </c>
      <c r="H22" s="24">
        <f>+G22/$G$87</f>
        <v>0.24482019073055072</v>
      </c>
      <c r="I22" s="23"/>
      <c r="J22" s="22"/>
      <c r="K22" s="21"/>
      <c r="L22" s="23"/>
      <c r="M22" s="22"/>
      <c r="N22" s="21"/>
      <c r="O22" s="23"/>
      <c r="P22" s="22"/>
      <c r="Q22" s="21"/>
    </row>
    <row r="23" spans="2:17" x14ac:dyDescent="0.3">
      <c r="B23" s="20" t="s">
        <v>129</v>
      </c>
      <c r="C23" s="20" t="s">
        <v>128</v>
      </c>
      <c r="D23" s="33">
        <v>4.5628399999999996</v>
      </c>
      <c r="E23" s="18" t="s">
        <v>113</v>
      </c>
      <c r="F23" s="17">
        <v>340962.04870209424</v>
      </c>
      <c r="G23" s="16"/>
      <c r="H23" s="15">
        <f>+F23/$G$87</f>
        <v>3.1200235548258577E-2</v>
      </c>
      <c r="I23" s="14">
        <v>4.5628399999999996</v>
      </c>
      <c r="J23" s="13">
        <v>1</v>
      </c>
      <c r="K23" s="12">
        <f>+F23*J23</f>
        <v>340962.04870209424</v>
      </c>
      <c r="L23" s="14"/>
      <c r="M23" s="13"/>
      <c r="N23" s="12">
        <f>+F23*M23</f>
        <v>0</v>
      </c>
      <c r="O23" s="14">
        <f t="shared" ref="O23:Q25" si="7">+I23+L23</f>
        <v>4.5628399999999996</v>
      </c>
      <c r="P23" s="13">
        <f t="shared" si="7"/>
        <v>1</v>
      </c>
      <c r="Q23" s="12">
        <f t="shared" si="7"/>
        <v>340962.04870209424</v>
      </c>
    </row>
    <row r="24" spans="2:17" x14ac:dyDescent="0.3">
      <c r="B24" s="20" t="s">
        <v>127</v>
      </c>
      <c r="C24" s="20" t="s">
        <v>126</v>
      </c>
      <c r="D24" s="33">
        <v>21.240000000000002</v>
      </c>
      <c r="E24" s="18" t="s">
        <v>113</v>
      </c>
      <c r="F24" s="17">
        <v>1169549.4400396394</v>
      </c>
      <c r="G24" s="16"/>
      <c r="H24" s="15">
        <f>+F24/$G$87</f>
        <v>0.10702134784054206</v>
      </c>
      <c r="I24" s="14">
        <v>9.5580000000000016</v>
      </c>
      <c r="J24" s="13">
        <v>0.45</v>
      </c>
      <c r="K24" s="12">
        <f>+F24*J24</f>
        <v>526297.24801783776</v>
      </c>
      <c r="L24" s="14"/>
      <c r="M24" s="13"/>
      <c r="N24" s="12">
        <f>+F24*M24</f>
        <v>0</v>
      </c>
      <c r="O24" s="14">
        <f t="shared" si="7"/>
        <v>9.5580000000000016</v>
      </c>
      <c r="P24" s="13">
        <f t="shared" si="7"/>
        <v>0.45</v>
      </c>
      <c r="Q24" s="12">
        <f t="shared" si="7"/>
        <v>526297.24801783776</v>
      </c>
    </row>
    <row r="25" spans="2:17" x14ac:dyDescent="0.3">
      <c r="B25" s="20" t="s">
        <v>125</v>
      </c>
      <c r="C25" s="20" t="s">
        <v>124</v>
      </c>
      <c r="D25" s="33">
        <v>20.806000000000001</v>
      </c>
      <c r="E25" s="18" t="s">
        <v>113</v>
      </c>
      <c r="F25" s="17">
        <v>1164929.652271867</v>
      </c>
      <c r="G25" s="16"/>
      <c r="H25" s="15">
        <f>+F25/$G$87</f>
        <v>0.10659860734175007</v>
      </c>
      <c r="I25" s="14">
        <v>8.3224</v>
      </c>
      <c r="J25" s="13">
        <v>0.4</v>
      </c>
      <c r="K25" s="12">
        <f>+F25*J25</f>
        <v>465971.86090874684</v>
      </c>
      <c r="L25" s="14"/>
      <c r="M25" s="13"/>
      <c r="N25" s="12">
        <f>+F25*M25</f>
        <v>0</v>
      </c>
      <c r="O25" s="14">
        <f t="shared" si="7"/>
        <v>8.3224</v>
      </c>
      <c r="P25" s="13">
        <f t="shared" si="7"/>
        <v>0.4</v>
      </c>
      <c r="Q25" s="12">
        <f t="shared" si="7"/>
        <v>465971.86090874684</v>
      </c>
    </row>
    <row r="26" spans="2:17" x14ac:dyDescent="0.3">
      <c r="B26" s="28" t="s">
        <v>123</v>
      </c>
      <c r="C26" s="28" t="s">
        <v>122</v>
      </c>
      <c r="D26" s="27"/>
      <c r="E26" s="26"/>
      <c r="F26" s="35"/>
      <c r="G26" s="25">
        <f>+SUM(F27:F27)</f>
        <v>669125.25296217122</v>
      </c>
      <c r="H26" s="24">
        <f>+G26/$G$87</f>
        <v>6.1229293943938043E-2</v>
      </c>
      <c r="I26" s="23"/>
      <c r="J26" s="22"/>
      <c r="K26" s="21"/>
      <c r="L26" s="23"/>
      <c r="M26" s="22"/>
      <c r="N26" s="21"/>
      <c r="O26" s="23"/>
      <c r="P26" s="22"/>
      <c r="Q26" s="21"/>
    </row>
    <row r="27" spans="2:17" x14ac:dyDescent="0.3">
      <c r="B27" s="20" t="s">
        <v>121</v>
      </c>
      <c r="C27" s="20" t="s">
        <v>120</v>
      </c>
      <c r="D27" s="19">
        <v>206.78999999999996</v>
      </c>
      <c r="E27" s="18" t="s">
        <v>69</v>
      </c>
      <c r="F27" s="17">
        <v>669125.25296217122</v>
      </c>
      <c r="G27" s="16"/>
      <c r="H27" s="15">
        <f>+F27/$G$87</f>
        <v>6.1229293943938043E-2</v>
      </c>
      <c r="I27" s="14">
        <v>103.39499999999998</v>
      </c>
      <c r="J27" s="13">
        <v>0.5</v>
      </c>
      <c r="K27" s="12">
        <f>+F27*J27</f>
        <v>334562.62648108561</v>
      </c>
      <c r="L27" s="14"/>
      <c r="M27" s="13"/>
      <c r="N27" s="12">
        <f>+F27*M27</f>
        <v>0</v>
      </c>
      <c r="O27" s="14">
        <f t="shared" ref="O27:Q28" si="8">+I27+L27</f>
        <v>103.39499999999998</v>
      </c>
      <c r="P27" s="13">
        <f t="shared" si="8"/>
        <v>0.5</v>
      </c>
      <c r="Q27" s="12">
        <f t="shared" si="8"/>
        <v>334562.62648108561</v>
      </c>
    </row>
    <row r="28" spans="2:17" x14ac:dyDescent="0.3">
      <c r="B28" s="28" t="s">
        <v>119</v>
      </c>
      <c r="C28" s="28" t="s">
        <v>118</v>
      </c>
      <c r="D28" s="27">
        <v>4.1900000000000004</v>
      </c>
      <c r="E28" s="26" t="s">
        <v>69</v>
      </c>
      <c r="F28" s="25">
        <v>14312.446326443001</v>
      </c>
      <c r="G28" s="25">
        <f>+F28</f>
        <v>14312.446326443001</v>
      </c>
      <c r="H28" s="24">
        <f>+G28/$G$87</f>
        <v>1.3096815271865976E-3</v>
      </c>
      <c r="I28" s="26">
        <v>0</v>
      </c>
      <c r="J28" s="29">
        <v>0</v>
      </c>
      <c r="K28" s="25">
        <f>+F28*J28</f>
        <v>0</v>
      </c>
      <c r="L28" s="26"/>
      <c r="M28" s="29"/>
      <c r="N28" s="25">
        <f>+F28*M28</f>
        <v>0</v>
      </c>
      <c r="O28" s="26">
        <f t="shared" si="8"/>
        <v>0</v>
      </c>
      <c r="P28" s="29">
        <f t="shared" si="8"/>
        <v>0</v>
      </c>
      <c r="Q28" s="25">
        <f t="shared" si="8"/>
        <v>0</v>
      </c>
    </row>
    <row r="29" spans="2:17" x14ac:dyDescent="0.3">
      <c r="B29" s="28" t="s">
        <v>117</v>
      </c>
      <c r="C29" s="28" t="s">
        <v>116</v>
      </c>
      <c r="D29" s="27"/>
      <c r="E29" s="26"/>
      <c r="F29" s="25"/>
      <c r="G29" s="25">
        <f>+SUM(F30:F35)</f>
        <v>1147495.2889637507</v>
      </c>
      <c r="H29" s="24">
        <f>+G29/$G$87</f>
        <v>0.10500325019300649</v>
      </c>
      <c r="I29" s="23"/>
      <c r="J29" s="22"/>
      <c r="K29" s="21"/>
      <c r="L29" s="23"/>
      <c r="M29" s="22"/>
      <c r="N29" s="21"/>
      <c r="O29" s="23"/>
      <c r="P29" s="22"/>
      <c r="Q29" s="21"/>
    </row>
    <row r="30" spans="2:17" x14ac:dyDescent="0.3">
      <c r="B30" s="20" t="s">
        <v>115</v>
      </c>
      <c r="C30" s="20" t="s">
        <v>114</v>
      </c>
      <c r="D30" s="33">
        <v>0.74</v>
      </c>
      <c r="E30" s="18" t="s">
        <v>113</v>
      </c>
      <c r="F30" s="17">
        <v>45726.348872427741</v>
      </c>
      <c r="G30" s="16"/>
      <c r="H30" s="15">
        <f t="shared" ref="H30:H35" si="9">+F30/$G$87</f>
        <v>4.1842570485846296E-3</v>
      </c>
      <c r="I30" s="14">
        <v>0</v>
      </c>
      <c r="J30" s="13">
        <v>0</v>
      </c>
      <c r="K30" s="12">
        <f t="shared" ref="K30:K35" si="10">+F30*J30</f>
        <v>0</v>
      </c>
      <c r="L30" s="14"/>
      <c r="M30" s="13"/>
      <c r="N30" s="12">
        <f t="shared" ref="N30:N35" si="11">+F30*M30</f>
        <v>0</v>
      </c>
      <c r="O30" s="14">
        <f t="shared" ref="O30:Q35" si="12">+I30+L30</f>
        <v>0</v>
      </c>
      <c r="P30" s="13">
        <f t="shared" si="12"/>
        <v>0</v>
      </c>
      <c r="Q30" s="12">
        <f t="shared" si="12"/>
        <v>0</v>
      </c>
    </row>
    <row r="31" spans="2:17" x14ac:dyDescent="0.3">
      <c r="B31" s="20" t="s">
        <v>112</v>
      </c>
      <c r="C31" s="20" t="s">
        <v>111</v>
      </c>
      <c r="D31" s="33">
        <v>174.45999999999998</v>
      </c>
      <c r="E31" s="18" t="s">
        <v>17</v>
      </c>
      <c r="F31" s="17">
        <v>400949.99278197793</v>
      </c>
      <c r="G31" s="16"/>
      <c r="H31" s="15">
        <f t="shared" si="9"/>
        <v>3.6689520917327391E-2</v>
      </c>
      <c r="I31" s="14">
        <v>0</v>
      </c>
      <c r="J31" s="13">
        <v>0</v>
      </c>
      <c r="K31" s="12">
        <f t="shared" si="10"/>
        <v>0</v>
      </c>
      <c r="L31" s="14"/>
      <c r="M31" s="13"/>
      <c r="N31" s="12">
        <f t="shared" si="11"/>
        <v>0</v>
      </c>
      <c r="O31" s="14">
        <f t="shared" si="12"/>
        <v>0</v>
      </c>
      <c r="P31" s="13">
        <f t="shared" si="12"/>
        <v>0</v>
      </c>
      <c r="Q31" s="12">
        <f t="shared" si="12"/>
        <v>0</v>
      </c>
    </row>
    <row r="32" spans="2:17" x14ac:dyDescent="0.3">
      <c r="B32" s="20" t="s">
        <v>110</v>
      </c>
      <c r="C32" s="20" t="s">
        <v>109</v>
      </c>
      <c r="D32" s="33">
        <v>111.64</v>
      </c>
      <c r="E32" s="18" t="s">
        <v>69</v>
      </c>
      <c r="F32" s="17">
        <v>460135.49161236349</v>
      </c>
      <c r="G32" s="16"/>
      <c r="H32" s="15">
        <f t="shared" si="9"/>
        <v>4.2105377349380413E-2</v>
      </c>
      <c r="I32" s="14">
        <v>0</v>
      </c>
      <c r="J32" s="13">
        <v>0</v>
      </c>
      <c r="K32" s="12">
        <f t="shared" si="10"/>
        <v>0</v>
      </c>
      <c r="L32" s="14"/>
      <c r="M32" s="13"/>
      <c r="N32" s="12">
        <f t="shared" si="11"/>
        <v>0</v>
      </c>
      <c r="O32" s="14">
        <f t="shared" si="12"/>
        <v>0</v>
      </c>
      <c r="P32" s="13">
        <f t="shared" si="12"/>
        <v>0</v>
      </c>
      <c r="Q32" s="12">
        <f t="shared" si="12"/>
        <v>0</v>
      </c>
    </row>
    <row r="33" spans="2:17" x14ac:dyDescent="0.3">
      <c r="B33" s="20" t="s">
        <v>108</v>
      </c>
      <c r="C33" s="20" t="s">
        <v>107</v>
      </c>
      <c r="D33" s="33">
        <v>119.09</v>
      </c>
      <c r="E33" s="18" t="s">
        <v>69</v>
      </c>
      <c r="F33" s="17">
        <v>200930.22888838479</v>
      </c>
      <c r="G33" s="16"/>
      <c r="H33" s="15">
        <f t="shared" si="9"/>
        <v>1.838641718029016E-2</v>
      </c>
      <c r="I33" s="14">
        <v>0</v>
      </c>
      <c r="J33" s="13">
        <v>0</v>
      </c>
      <c r="K33" s="12">
        <f t="shared" si="10"/>
        <v>0</v>
      </c>
      <c r="L33" s="14"/>
      <c r="M33" s="13"/>
      <c r="N33" s="12">
        <f t="shared" si="11"/>
        <v>0</v>
      </c>
      <c r="O33" s="14">
        <f t="shared" si="12"/>
        <v>0</v>
      </c>
      <c r="P33" s="13">
        <f t="shared" si="12"/>
        <v>0</v>
      </c>
      <c r="Q33" s="12">
        <f t="shared" si="12"/>
        <v>0</v>
      </c>
    </row>
    <row r="34" spans="2:17" x14ac:dyDescent="0.3">
      <c r="B34" s="20" t="s">
        <v>106</v>
      </c>
      <c r="C34" s="20" t="s">
        <v>105</v>
      </c>
      <c r="D34" s="33">
        <v>7.45</v>
      </c>
      <c r="E34" s="18" t="s">
        <v>69</v>
      </c>
      <c r="F34" s="17">
        <v>23764.231452120413</v>
      </c>
      <c r="G34" s="16"/>
      <c r="H34" s="15">
        <f t="shared" si="9"/>
        <v>2.1745810765505815E-3</v>
      </c>
      <c r="I34" s="14">
        <v>0</v>
      </c>
      <c r="J34" s="13">
        <v>0</v>
      </c>
      <c r="K34" s="12">
        <f t="shared" si="10"/>
        <v>0</v>
      </c>
      <c r="L34" s="14"/>
      <c r="M34" s="13"/>
      <c r="N34" s="12">
        <f t="shared" si="11"/>
        <v>0</v>
      </c>
      <c r="O34" s="14">
        <f t="shared" si="12"/>
        <v>0</v>
      </c>
      <c r="P34" s="13">
        <f t="shared" si="12"/>
        <v>0</v>
      </c>
      <c r="Q34" s="12">
        <f t="shared" si="12"/>
        <v>0</v>
      </c>
    </row>
    <row r="35" spans="2:17" x14ac:dyDescent="0.3">
      <c r="B35" s="20" t="s">
        <v>104</v>
      </c>
      <c r="C35" s="20" t="s">
        <v>103</v>
      </c>
      <c r="D35" s="33">
        <v>7.45</v>
      </c>
      <c r="E35" s="18" t="s">
        <v>69</v>
      </c>
      <c r="F35" s="17">
        <v>15988.99535647624</v>
      </c>
      <c r="G35" s="16"/>
      <c r="H35" s="15">
        <f t="shared" si="9"/>
        <v>1.4630966208732991E-3</v>
      </c>
      <c r="I35" s="14">
        <v>0</v>
      </c>
      <c r="J35" s="13">
        <v>0</v>
      </c>
      <c r="K35" s="12">
        <f t="shared" si="10"/>
        <v>0</v>
      </c>
      <c r="L35" s="14"/>
      <c r="M35" s="13"/>
      <c r="N35" s="12">
        <f t="shared" si="11"/>
        <v>0</v>
      </c>
      <c r="O35" s="14">
        <f t="shared" si="12"/>
        <v>0</v>
      </c>
      <c r="P35" s="13">
        <f t="shared" si="12"/>
        <v>0</v>
      </c>
      <c r="Q35" s="12">
        <f t="shared" si="12"/>
        <v>0</v>
      </c>
    </row>
    <row r="36" spans="2:17" x14ac:dyDescent="0.3">
      <c r="B36" s="28" t="s">
        <v>102</v>
      </c>
      <c r="C36" s="28" t="s">
        <v>101</v>
      </c>
      <c r="D36" s="27"/>
      <c r="E36" s="26"/>
      <c r="F36" s="35"/>
      <c r="G36" s="25">
        <f>+SUM(F37:F38)</f>
        <v>482643.86838536651</v>
      </c>
      <c r="H36" s="24">
        <f>+G36/$G$87</f>
        <v>4.4165039589796597E-2</v>
      </c>
      <c r="I36" s="23"/>
      <c r="J36" s="22"/>
      <c r="K36" s="21"/>
      <c r="L36" s="23"/>
      <c r="M36" s="22"/>
      <c r="N36" s="21"/>
      <c r="O36" s="23"/>
      <c r="P36" s="22"/>
      <c r="Q36" s="21"/>
    </row>
    <row r="37" spans="2:17" x14ac:dyDescent="0.3">
      <c r="B37" s="20" t="s">
        <v>100</v>
      </c>
      <c r="C37" s="20" t="s">
        <v>99</v>
      </c>
      <c r="D37" s="19">
        <v>158.6</v>
      </c>
      <c r="E37" s="18" t="s">
        <v>69</v>
      </c>
      <c r="F37" s="17">
        <v>159945.46071363837</v>
      </c>
      <c r="G37" s="16"/>
      <c r="H37" s="15">
        <f>+F37/$G$87</f>
        <v>1.4636045472322985E-2</v>
      </c>
      <c r="I37" s="14">
        <v>31.72</v>
      </c>
      <c r="J37" s="13">
        <v>0.2</v>
      </c>
      <c r="K37" s="12">
        <f>+F37*J37</f>
        <v>31989.092142727677</v>
      </c>
      <c r="L37" s="14"/>
      <c r="M37" s="13"/>
      <c r="N37" s="12">
        <f>+F37*M37</f>
        <v>0</v>
      </c>
      <c r="O37" s="14">
        <f t="shared" ref="O37:Q39" si="13">+I37+L37</f>
        <v>31.72</v>
      </c>
      <c r="P37" s="13">
        <f t="shared" si="13"/>
        <v>0.2</v>
      </c>
      <c r="Q37" s="12">
        <f t="shared" si="13"/>
        <v>31989.092142727677</v>
      </c>
    </row>
    <row r="38" spans="2:17" x14ac:dyDescent="0.3">
      <c r="B38" s="20" t="s">
        <v>98</v>
      </c>
      <c r="C38" s="20" t="s">
        <v>97</v>
      </c>
      <c r="D38" s="19">
        <v>251.9</v>
      </c>
      <c r="E38" s="18" t="s">
        <v>69</v>
      </c>
      <c r="F38" s="17">
        <v>322698.40767172817</v>
      </c>
      <c r="G38" s="16"/>
      <c r="H38" s="15">
        <f>+F38/$G$87</f>
        <v>2.952899411747361E-2</v>
      </c>
      <c r="I38" s="14">
        <v>62.975000000000001</v>
      </c>
      <c r="J38" s="13">
        <v>0.25</v>
      </c>
      <c r="K38" s="12">
        <f>+F38*J38</f>
        <v>80674.601917932043</v>
      </c>
      <c r="L38" s="14"/>
      <c r="M38" s="13"/>
      <c r="N38" s="12">
        <f>+F38*M38</f>
        <v>0</v>
      </c>
      <c r="O38" s="14">
        <f t="shared" si="13"/>
        <v>62.975000000000001</v>
      </c>
      <c r="P38" s="13">
        <f t="shared" si="13"/>
        <v>0.25</v>
      </c>
      <c r="Q38" s="12">
        <f t="shared" si="13"/>
        <v>80674.601917932043</v>
      </c>
    </row>
    <row r="39" spans="2:17" x14ac:dyDescent="0.3">
      <c r="B39" s="28" t="s">
        <v>96</v>
      </c>
      <c r="C39" s="28" t="s">
        <v>95</v>
      </c>
      <c r="D39" s="34">
        <v>111.64</v>
      </c>
      <c r="E39" s="26" t="s">
        <v>69</v>
      </c>
      <c r="F39" s="25">
        <v>350088.50578937866</v>
      </c>
      <c r="G39" s="25">
        <f>+F39</f>
        <v>350088.50578937866</v>
      </c>
      <c r="H39" s="24">
        <f>+G39/$G$87</f>
        <v>3.2035365475264435E-2</v>
      </c>
      <c r="I39" s="26">
        <v>0</v>
      </c>
      <c r="J39" s="29">
        <v>0</v>
      </c>
      <c r="K39" s="25">
        <f>+F39*J39</f>
        <v>0</v>
      </c>
      <c r="L39" s="26"/>
      <c r="M39" s="29"/>
      <c r="N39" s="25">
        <f>+F39*M39</f>
        <v>0</v>
      </c>
      <c r="O39" s="26">
        <f t="shared" si="13"/>
        <v>0</v>
      </c>
      <c r="P39" s="29">
        <f t="shared" si="13"/>
        <v>0</v>
      </c>
      <c r="Q39" s="25">
        <f t="shared" si="13"/>
        <v>0</v>
      </c>
    </row>
    <row r="40" spans="2:17" x14ac:dyDescent="0.3">
      <c r="B40" s="28" t="s">
        <v>94</v>
      </c>
      <c r="C40" s="28" t="s">
        <v>93</v>
      </c>
      <c r="D40" s="27"/>
      <c r="E40" s="26"/>
      <c r="F40" s="25"/>
      <c r="G40" s="25">
        <f>+SUM(F41:F43)</f>
        <v>136994.60217125437</v>
      </c>
      <c r="H40" s="24">
        <f>+G40/$G$87</f>
        <v>1.253589328446823E-2</v>
      </c>
      <c r="I40" s="23"/>
      <c r="J40" s="22"/>
      <c r="K40" s="21"/>
      <c r="L40" s="23"/>
      <c r="M40" s="22"/>
      <c r="N40" s="21"/>
      <c r="O40" s="23"/>
      <c r="P40" s="22"/>
      <c r="Q40" s="21"/>
    </row>
    <row r="41" spans="2:17" x14ac:dyDescent="0.3">
      <c r="B41" s="20" t="s">
        <v>92</v>
      </c>
      <c r="C41" s="20" t="s">
        <v>91</v>
      </c>
      <c r="D41" s="33">
        <v>101.84</v>
      </c>
      <c r="E41" s="18" t="s">
        <v>69</v>
      </c>
      <c r="F41" s="17">
        <v>124968.92050448355</v>
      </c>
      <c r="G41" s="16"/>
      <c r="H41" s="15">
        <f>+F41/$G$87</f>
        <v>1.1435465532875711E-2</v>
      </c>
      <c r="I41" s="14">
        <v>0</v>
      </c>
      <c r="J41" s="13">
        <v>0</v>
      </c>
      <c r="K41" s="12">
        <f>+F41*J41</f>
        <v>0</v>
      </c>
      <c r="L41" s="14"/>
      <c r="M41" s="13"/>
      <c r="N41" s="12">
        <f>+F41*M41</f>
        <v>0</v>
      </c>
      <c r="O41" s="14">
        <f t="shared" ref="O41:Q44" si="14">+I41+L41</f>
        <v>0</v>
      </c>
      <c r="P41" s="13">
        <f t="shared" si="14"/>
        <v>0</v>
      </c>
      <c r="Q41" s="12">
        <f t="shared" si="14"/>
        <v>0</v>
      </c>
    </row>
    <row r="42" spans="2:17" x14ac:dyDescent="0.3">
      <c r="B42" s="20" t="s">
        <v>90</v>
      </c>
      <c r="C42" s="20" t="s">
        <v>78</v>
      </c>
      <c r="D42" s="33">
        <v>3.2</v>
      </c>
      <c r="E42" s="18" t="s">
        <v>69</v>
      </c>
      <c r="F42" s="17">
        <v>3926.7531973129153</v>
      </c>
      <c r="G42" s="16"/>
      <c r="H42" s="15">
        <f>+F42/$G$87</f>
        <v>3.5932334745878108E-4</v>
      </c>
      <c r="I42" s="14">
        <v>0</v>
      </c>
      <c r="J42" s="13">
        <v>0</v>
      </c>
      <c r="K42" s="12">
        <f>+F42*J42</f>
        <v>0</v>
      </c>
      <c r="L42" s="14"/>
      <c r="M42" s="13"/>
      <c r="N42" s="12">
        <f>+F42*M42</f>
        <v>0</v>
      </c>
      <c r="O42" s="14">
        <f t="shared" si="14"/>
        <v>0</v>
      </c>
      <c r="P42" s="13">
        <f t="shared" si="14"/>
        <v>0</v>
      </c>
      <c r="Q42" s="12">
        <f t="shared" si="14"/>
        <v>0</v>
      </c>
    </row>
    <row r="43" spans="2:17" x14ac:dyDescent="0.3">
      <c r="B43" s="20" t="s">
        <v>89</v>
      </c>
      <c r="C43" s="20" t="s">
        <v>88</v>
      </c>
      <c r="D43" s="33">
        <v>6.6</v>
      </c>
      <c r="E43" s="18" t="s">
        <v>69</v>
      </c>
      <c r="F43" s="17">
        <v>8098.9284694578892</v>
      </c>
      <c r="G43" s="16"/>
      <c r="H43" s="15">
        <f>+F43/$G$87</f>
        <v>7.4110440413373616E-4</v>
      </c>
      <c r="I43" s="14">
        <v>0</v>
      </c>
      <c r="J43" s="13">
        <v>0</v>
      </c>
      <c r="K43" s="12">
        <f>+F43*J43</f>
        <v>0</v>
      </c>
      <c r="L43" s="14"/>
      <c r="M43" s="13"/>
      <c r="N43" s="12">
        <f>+F43*M43</f>
        <v>0</v>
      </c>
      <c r="O43" s="14">
        <f t="shared" si="14"/>
        <v>0</v>
      </c>
      <c r="P43" s="13">
        <f t="shared" si="14"/>
        <v>0</v>
      </c>
      <c r="Q43" s="12">
        <f t="shared" si="14"/>
        <v>0</v>
      </c>
    </row>
    <row r="44" spans="2:17" x14ac:dyDescent="0.3">
      <c r="B44" s="28" t="s">
        <v>87</v>
      </c>
      <c r="C44" s="28" t="s">
        <v>86</v>
      </c>
      <c r="D44" s="27">
        <v>168</v>
      </c>
      <c r="E44" s="26" t="s">
        <v>17</v>
      </c>
      <c r="F44" s="25">
        <v>78043.384095610032</v>
      </c>
      <c r="G44" s="25">
        <f>+F44</f>
        <v>78043.384095610032</v>
      </c>
      <c r="H44" s="24">
        <f>+G44/$G$87</f>
        <v>7.1414750586911704E-3</v>
      </c>
      <c r="I44" s="26">
        <v>0</v>
      </c>
      <c r="J44" s="29">
        <v>0</v>
      </c>
      <c r="K44" s="25">
        <f>+F44*J44</f>
        <v>0</v>
      </c>
      <c r="L44" s="26"/>
      <c r="M44" s="29"/>
      <c r="N44" s="25">
        <f>+F44*M44</f>
        <v>0</v>
      </c>
      <c r="O44" s="26">
        <f t="shared" si="14"/>
        <v>0</v>
      </c>
      <c r="P44" s="29">
        <f t="shared" si="14"/>
        <v>0</v>
      </c>
      <c r="Q44" s="25">
        <f t="shared" si="14"/>
        <v>0</v>
      </c>
    </row>
    <row r="45" spans="2:17" x14ac:dyDescent="0.3">
      <c r="B45" s="28" t="s">
        <v>85</v>
      </c>
      <c r="C45" s="28" t="s">
        <v>84</v>
      </c>
      <c r="D45" s="27"/>
      <c r="E45" s="26"/>
      <c r="F45" s="25"/>
      <c r="G45" s="25">
        <f>+SUM(F46:F48)</f>
        <v>86081.081783726389</v>
      </c>
      <c r="H45" s="24">
        <f>+G45/$G$87</f>
        <v>7.8769764497977034E-3</v>
      </c>
      <c r="I45" s="23"/>
      <c r="J45" s="22"/>
      <c r="K45" s="21"/>
      <c r="L45" s="23"/>
      <c r="M45" s="22"/>
      <c r="N45" s="21"/>
      <c r="O45" s="23"/>
      <c r="P45" s="22"/>
      <c r="Q45" s="21"/>
    </row>
    <row r="46" spans="2:17" x14ac:dyDescent="0.3">
      <c r="B46" s="20" t="s">
        <v>83</v>
      </c>
      <c r="C46" s="20" t="s">
        <v>82</v>
      </c>
      <c r="D46" s="19">
        <v>32.5</v>
      </c>
      <c r="E46" s="18" t="s">
        <v>69</v>
      </c>
      <c r="F46" s="17">
        <v>38042.360048560076</v>
      </c>
      <c r="G46" s="16"/>
      <c r="H46" s="15">
        <f>+F46/$G$87</f>
        <v>3.4811223091980609E-3</v>
      </c>
      <c r="I46" s="14">
        <v>0</v>
      </c>
      <c r="J46" s="13">
        <v>0</v>
      </c>
      <c r="K46" s="12">
        <f>+F46*J46</f>
        <v>0</v>
      </c>
      <c r="L46" s="14"/>
      <c r="M46" s="13"/>
      <c r="N46" s="12">
        <f>+F46*M46</f>
        <v>0</v>
      </c>
      <c r="O46" s="14">
        <f t="shared" ref="O46:Q48" si="15">+I46+L46</f>
        <v>0</v>
      </c>
      <c r="P46" s="13">
        <f t="shared" si="15"/>
        <v>0</v>
      </c>
      <c r="Q46" s="12">
        <f t="shared" si="15"/>
        <v>0</v>
      </c>
    </row>
    <row r="47" spans="2:17" x14ac:dyDescent="0.3">
      <c r="B47" s="20" t="s">
        <v>81</v>
      </c>
      <c r="C47" s="20" t="s">
        <v>80</v>
      </c>
      <c r="D47" s="19">
        <v>19.2</v>
      </c>
      <c r="E47" s="18" t="s">
        <v>69</v>
      </c>
      <c r="F47" s="17">
        <v>22474.255782533954</v>
      </c>
      <c r="G47" s="16"/>
      <c r="H47" s="15">
        <f>+F47/$G$87</f>
        <v>2.0565399488185468E-3</v>
      </c>
      <c r="I47" s="14">
        <v>0</v>
      </c>
      <c r="J47" s="13">
        <v>0</v>
      </c>
      <c r="K47" s="12">
        <f>+F47*J47</f>
        <v>0</v>
      </c>
      <c r="L47" s="14"/>
      <c r="M47" s="13"/>
      <c r="N47" s="12">
        <f>+F47*M47</f>
        <v>0</v>
      </c>
      <c r="O47" s="14">
        <f t="shared" si="15"/>
        <v>0</v>
      </c>
      <c r="P47" s="13">
        <f t="shared" si="15"/>
        <v>0</v>
      </c>
      <c r="Q47" s="12">
        <f t="shared" si="15"/>
        <v>0</v>
      </c>
    </row>
    <row r="48" spans="2:17" x14ac:dyDescent="0.3">
      <c r="B48" s="20" t="s">
        <v>79</v>
      </c>
      <c r="C48" s="20" t="s">
        <v>78</v>
      </c>
      <c r="D48" s="33">
        <v>21.840000000000003</v>
      </c>
      <c r="E48" s="18" t="s">
        <v>69</v>
      </c>
      <c r="F48" s="17">
        <v>25564.465952632363</v>
      </c>
      <c r="G48" s="16"/>
      <c r="H48" s="15">
        <f>+F48/$G$87</f>
        <v>2.3393141917810961E-3</v>
      </c>
      <c r="I48" s="14">
        <v>0</v>
      </c>
      <c r="J48" s="13">
        <v>0</v>
      </c>
      <c r="K48" s="12">
        <f>+F48*J48</f>
        <v>0</v>
      </c>
      <c r="L48" s="14"/>
      <c r="M48" s="13"/>
      <c r="N48" s="12">
        <f>+F48*M48</f>
        <v>0</v>
      </c>
      <c r="O48" s="14">
        <f t="shared" si="15"/>
        <v>0</v>
      </c>
      <c r="P48" s="13">
        <f t="shared" si="15"/>
        <v>0</v>
      </c>
      <c r="Q48" s="12">
        <f t="shared" si="15"/>
        <v>0</v>
      </c>
    </row>
    <row r="49" spans="2:17" x14ac:dyDescent="0.3">
      <c r="B49" s="28" t="s">
        <v>77</v>
      </c>
      <c r="C49" s="28" t="s">
        <v>76</v>
      </c>
      <c r="D49" s="27"/>
      <c r="E49" s="26"/>
      <c r="F49" s="25"/>
      <c r="G49" s="25">
        <f>SUM(F50:F52)</f>
        <v>699930.3077341629</v>
      </c>
      <c r="H49" s="24">
        <f>+G49/$G$87</f>
        <v>6.4048155951078614E-2</v>
      </c>
      <c r="I49" s="23"/>
      <c r="J49" s="22"/>
      <c r="K49" s="21"/>
      <c r="L49" s="23"/>
      <c r="M49" s="22"/>
      <c r="N49" s="21"/>
      <c r="O49" s="23"/>
      <c r="P49" s="22"/>
      <c r="Q49" s="21"/>
    </row>
    <row r="50" spans="2:17" x14ac:dyDescent="0.3">
      <c r="B50" s="20" t="s">
        <v>75</v>
      </c>
      <c r="C50" s="20" t="s">
        <v>74</v>
      </c>
      <c r="D50" s="33">
        <v>158.6</v>
      </c>
      <c r="E50" s="18" t="s">
        <v>69</v>
      </c>
      <c r="F50" s="17">
        <v>219817.66412659065</v>
      </c>
      <c r="G50" s="16"/>
      <c r="H50" s="15">
        <f>+F50/$G$87</f>
        <v>2.011473982082362E-2</v>
      </c>
      <c r="I50" s="14">
        <v>0</v>
      </c>
      <c r="J50" s="13">
        <v>0</v>
      </c>
      <c r="K50" s="12">
        <f>+F50*J50</f>
        <v>0</v>
      </c>
      <c r="L50" s="14"/>
      <c r="M50" s="13"/>
      <c r="N50" s="12">
        <f>+F50*M50</f>
        <v>0</v>
      </c>
      <c r="O50" s="14">
        <f t="shared" ref="O50:Q52" si="16">+I50+L50</f>
        <v>0</v>
      </c>
      <c r="P50" s="13">
        <f t="shared" si="16"/>
        <v>0</v>
      </c>
      <c r="Q50" s="12">
        <f t="shared" si="16"/>
        <v>0</v>
      </c>
    </row>
    <row r="51" spans="2:17" x14ac:dyDescent="0.3">
      <c r="B51" s="20" t="s">
        <v>73</v>
      </c>
      <c r="C51" s="20" t="s">
        <v>72</v>
      </c>
      <c r="D51" s="33">
        <v>210.97999999999996</v>
      </c>
      <c r="E51" s="18" t="s">
        <v>69</v>
      </c>
      <c r="F51" s="17">
        <v>301290.36749571294</v>
      </c>
      <c r="G51" s="16"/>
      <c r="H51" s="15">
        <f>+F51/$G$87</f>
        <v>2.7570019801531932E-2</v>
      </c>
      <c r="I51" s="14">
        <v>0</v>
      </c>
      <c r="J51" s="13">
        <v>0</v>
      </c>
      <c r="K51" s="12">
        <f>+F51*J51</f>
        <v>0</v>
      </c>
      <c r="L51" s="14"/>
      <c r="M51" s="13"/>
      <c r="N51" s="12">
        <f>+F51*M51</f>
        <v>0</v>
      </c>
      <c r="O51" s="14">
        <f t="shared" si="16"/>
        <v>0</v>
      </c>
      <c r="P51" s="13">
        <f t="shared" si="16"/>
        <v>0</v>
      </c>
      <c r="Q51" s="12">
        <f t="shared" si="16"/>
        <v>0</v>
      </c>
    </row>
    <row r="52" spans="2:17" x14ac:dyDescent="0.3">
      <c r="B52" s="20" t="s">
        <v>71</v>
      </c>
      <c r="C52" s="20" t="s">
        <v>70</v>
      </c>
      <c r="D52" s="33">
        <v>119.09</v>
      </c>
      <c r="E52" s="18" t="s">
        <v>69</v>
      </c>
      <c r="F52" s="17">
        <v>178822.27611185928</v>
      </c>
      <c r="G52" s="16"/>
      <c r="H52" s="15">
        <f>+F52/$G$87</f>
        <v>1.6363396328723061E-2</v>
      </c>
      <c r="I52" s="14">
        <v>0</v>
      </c>
      <c r="J52" s="13">
        <v>0</v>
      </c>
      <c r="K52" s="12">
        <f>+F52*J52</f>
        <v>0</v>
      </c>
      <c r="L52" s="14"/>
      <c r="M52" s="13"/>
      <c r="N52" s="12">
        <f>+F52*M52</f>
        <v>0</v>
      </c>
      <c r="O52" s="14">
        <f t="shared" si="16"/>
        <v>0</v>
      </c>
      <c r="P52" s="13">
        <f t="shared" si="16"/>
        <v>0</v>
      </c>
      <c r="Q52" s="12">
        <f t="shared" si="16"/>
        <v>0</v>
      </c>
    </row>
    <row r="53" spans="2:17" x14ac:dyDescent="0.3">
      <c r="B53" s="28" t="s">
        <v>68</v>
      </c>
      <c r="C53" s="28" t="s">
        <v>67</v>
      </c>
      <c r="D53" s="27"/>
      <c r="E53" s="26"/>
      <c r="F53" s="25"/>
      <c r="G53" s="25">
        <f>SUM(F54:F55)</f>
        <v>88191.487480819938</v>
      </c>
      <c r="H53" s="24">
        <f>+G53/$G$87</f>
        <v>8.0700922382039263E-3</v>
      </c>
      <c r="I53" s="23"/>
      <c r="J53" s="22"/>
      <c r="K53" s="21"/>
      <c r="L53" s="23"/>
      <c r="M53" s="22"/>
      <c r="N53" s="21"/>
      <c r="O53" s="23"/>
      <c r="P53" s="22"/>
      <c r="Q53" s="21"/>
    </row>
    <row r="54" spans="2:17" x14ac:dyDescent="0.3">
      <c r="B54" s="20" t="s">
        <v>66</v>
      </c>
      <c r="C54" s="20" t="s">
        <v>65</v>
      </c>
      <c r="D54" s="19">
        <v>8</v>
      </c>
      <c r="E54" s="18" t="s">
        <v>12</v>
      </c>
      <c r="F54" s="17">
        <v>70553.189984655954</v>
      </c>
      <c r="G54" s="16"/>
      <c r="H54" s="15">
        <f>+F54/$G$87</f>
        <v>6.4560737905631407E-3</v>
      </c>
      <c r="I54" s="14">
        <v>0</v>
      </c>
      <c r="J54" s="13">
        <v>0</v>
      </c>
      <c r="K54" s="12">
        <f>+F54*J54</f>
        <v>0</v>
      </c>
      <c r="L54" s="14"/>
      <c r="M54" s="13"/>
      <c r="N54" s="12">
        <f>+F54*M54</f>
        <v>0</v>
      </c>
      <c r="O54" s="14">
        <f t="shared" ref="O54:Q55" si="17">+I54+L54</f>
        <v>0</v>
      </c>
      <c r="P54" s="13">
        <f t="shared" si="17"/>
        <v>0</v>
      </c>
      <c r="Q54" s="12">
        <f t="shared" si="17"/>
        <v>0</v>
      </c>
    </row>
    <row r="55" spans="2:17" x14ac:dyDescent="0.3">
      <c r="B55" s="20" t="s">
        <v>64</v>
      </c>
      <c r="C55" s="20" t="s">
        <v>63</v>
      </c>
      <c r="D55" s="19">
        <v>2</v>
      </c>
      <c r="E55" s="18" t="s">
        <v>12</v>
      </c>
      <c r="F55" s="17">
        <v>17638.297496163988</v>
      </c>
      <c r="G55" s="16"/>
      <c r="H55" s="15">
        <f>+F55/$G$87</f>
        <v>1.6140184476407852E-3</v>
      </c>
      <c r="I55" s="14">
        <v>0</v>
      </c>
      <c r="J55" s="13">
        <v>0</v>
      </c>
      <c r="K55" s="12">
        <f>+F55*J55</f>
        <v>0</v>
      </c>
      <c r="L55" s="14"/>
      <c r="M55" s="13"/>
      <c r="N55" s="12">
        <f>+F55*M55</f>
        <v>0</v>
      </c>
      <c r="O55" s="14">
        <f t="shared" si="17"/>
        <v>0</v>
      </c>
      <c r="P55" s="13">
        <f t="shared" si="17"/>
        <v>0</v>
      </c>
      <c r="Q55" s="12">
        <f t="shared" si="17"/>
        <v>0</v>
      </c>
    </row>
    <row r="56" spans="2:17" x14ac:dyDescent="0.3">
      <c r="B56" s="28" t="s">
        <v>62</v>
      </c>
      <c r="C56" s="28" t="s">
        <v>61</v>
      </c>
      <c r="D56" s="27"/>
      <c r="E56" s="32"/>
      <c r="F56" s="25"/>
      <c r="G56" s="25">
        <f>+SUM(F57:F61)</f>
        <v>673195.31606228789</v>
      </c>
      <c r="H56" s="24">
        <f>+G56/$G$87</f>
        <v>6.160173107558746E-2</v>
      </c>
      <c r="I56" s="23"/>
      <c r="J56" s="22"/>
      <c r="K56" s="21"/>
      <c r="L56" s="23"/>
      <c r="M56" s="22"/>
      <c r="N56" s="21"/>
      <c r="O56" s="23"/>
      <c r="P56" s="22"/>
      <c r="Q56" s="21"/>
    </row>
    <row r="57" spans="2:17" x14ac:dyDescent="0.3">
      <c r="B57" s="20" t="s">
        <v>60</v>
      </c>
      <c r="C57" s="20" t="s">
        <v>59</v>
      </c>
      <c r="D57" s="19">
        <v>1</v>
      </c>
      <c r="E57" s="18" t="s">
        <v>12</v>
      </c>
      <c r="F57" s="17">
        <v>20619.346455557446</v>
      </c>
      <c r="G57" s="16"/>
      <c r="H57" s="15">
        <f>+F57/$G$87</f>
        <v>1.8868037328888549E-3</v>
      </c>
      <c r="I57" s="14">
        <v>0</v>
      </c>
      <c r="J57" s="13">
        <v>0</v>
      </c>
      <c r="K57" s="12">
        <f>+F57*J57</f>
        <v>0</v>
      </c>
      <c r="L57" s="14"/>
      <c r="M57" s="13"/>
      <c r="N57" s="12">
        <f>+F57*M57</f>
        <v>0</v>
      </c>
      <c r="O57" s="14">
        <f t="shared" ref="O57:Q61" si="18">+I57+L57</f>
        <v>0</v>
      </c>
      <c r="P57" s="13">
        <f t="shared" si="18"/>
        <v>0</v>
      </c>
      <c r="Q57" s="12">
        <f t="shared" si="18"/>
        <v>0</v>
      </c>
    </row>
    <row r="58" spans="2:17" x14ac:dyDescent="0.3">
      <c r="B58" s="20" t="s">
        <v>58</v>
      </c>
      <c r="C58" s="20" t="s">
        <v>57</v>
      </c>
      <c r="D58" s="19">
        <v>54</v>
      </c>
      <c r="E58" s="18" t="s">
        <v>12</v>
      </c>
      <c r="F58" s="17">
        <v>293554.00930852367</v>
      </c>
      <c r="G58" s="16"/>
      <c r="H58" s="15">
        <f>+F58/$G$87</f>
        <v>2.6862092926254095E-2</v>
      </c>
      <c r="I58" s="14">
        <v>16.2</v>
      </c>
      <c r="J58" s="13">
        <v>0.3</v>
      </c>
      <c r="K58" s="12">
        <f>+F58*J58</f>
        <v>88066.202792557102</v>
      </c>
      <c r="L58" s="14"/>
      <c r="M58" s="13"/>
      <c r="N58" s="12">
        <f>+F58*M58</f>
        <v>0</v>
      </c>
      <c r="O58" s="14">
        <f t="shared" si="18"/>
        <v>16.2</v>
      </c>
      <c r="P58" s="13">
        <f t="shared" si="18"/>
        <v>0.3</v>
      </c>
      <c r="Q58" s="12">
        <f t="shared" si="18"/>
        <v>88066.202792557102</v>
      </c>
    </row>
    <row r="59" spans="2:17" x14ac:dyDescent="0.3">
      <c r="B59" s="20" t="s">
        <v>56</v>
      </c>
      <c r="C59" s="20" t="s">
        <v>55</v>
      </c>
      <c r="D59" s="19">
        <v>59</v>
      </c>
      <c r="E59" s="18" t="s">
        <v>12</v>
      </c>
      <c r="F59" s="17">
        <v>232238.44612087251</v>
      </c>
      <c r="G59" s="16"/>
      <c r="H59" s="15">
        <f>+F59/$G$87</f>
        <v>2.1251321811078371E-2</v>
      </c>
      <c r="I59" s="14">
        <v>0</v>
      </c>
      <c r="J59" s="13">
        <v>0</v>
      </c>
      <c r="K59" s="12">
        <f>+F59*J59</f>
        <v>0</v>
      </c>
      <c r="L59" s="14"/>
      <c r="M59" s="13"/>
      <c r="N59" s="12">
        <f>+F59*M59</f>
        <v>0</v>
      </c>
      <c r="O59" s="14">
        <f t="shared" si="18"/>
        <v>0</v>
      </c>
      <c r="P59" s="13">
        <f t="shared" si="18"/>
        <v>0</v>
      </c>
      <c r="Q59" s="12">
        <f t="shared" si="18"/>
        <v>0</v>
      </c>
    </row>
    <row r="60" spans="2:17" x14ac:dyDescent="0.3">
      <c r="B60" s="20" t="s">
        <v>54</v>
      </c>
      <c r="C60" s="20" t="s">
        <v>53</v>
      </c>
      <c r="D60" s="19">
        <v>1</v>
      </c>
      <c r="E60" s="18" t="s">
        <v>12</v>
      </c>
      <c r="F60" s="17">
        <v>54899.105272166773</v>
      </c>
      <c r="G60" s="16"/>
      <c r="H60" s="15">
        <f>+F60/$G$87</f>
        <v>5.0236236625173913E-3</v>
      </c>
      <c r="I60" s="14">
        <v>0</v>
      </c>
      <c r="J60" s="13">
        <v>0</v>
      </c>
      <c r="K60" s="12">
        <f>+F60*J60</f>
        <v>0</v>
      </c>
      <c r="L60" s="14"/>
      <c r="M60" s="13"/>
      <c r="N60" s="12">
        <f>+F60*M60</f>
        <v>0</v>
      </c>
      <c r="O60" s="14">
        <f t="shared" si="18"/>
        <v>0</v>
      </c>
      <c r="P60" s="13">
        <f t="shared" si="18"/>
        <v>0</v>
      </c>
      <c r="Q60" s="12">
        <f t="shared" si="18"/>
        <v>0</v>
      </c>
    </row>
    <row r="61" spans="2:17" x14ac:dyDescent="0.3">
      <c r="B61" s="20" t="s">
        <v>52</v>
      </c>
      <c r="C61" s="20" t="s">
        <v>51</v>
      </c>
      <c r="D61" s="19">
        <v>1</v>
      </c>
      <c r="E61" s="18" t="s">
        <v>12</v>
      </c>
      <c r="F61" s="17">
        <v>71884.408905167424</v>
      </c>
      <c r="G61" s="16"/>
      <c r="H61" s="15">
        <f>+F61/$G$87</f>
        <v>6.5778889428487423E-3</v>
      </c>
      <c r="I61" s="14">
        <v>0</v>
      </c>
      <c r="J61" s="13">
        <v>0</v>
      </c>
      <c r="K61" s="12">
        <f>+F61*J61</f>
        <v>0</v>
      </c>
      <c r="L61" s="14"/>
      <c r="M61" s="13"/>
      <c r="N61" s="12">
        <f>+F61*M61</f>
        <v>0</v>
      </c>
      <c r="O61" s="14">
        <f t="shared" si="18"/>
        <v>0</v>
      </c>
      <c r="P61" s="13">
        <f t="shared" si="18"/>
        <v>0</v>
      </c>
      <c r="Q61" s="12">
        <f t="shared" si="18"/>
        <v>0</v>
      </c>
    </row>
    <row r="62" spans="2:17" x14ac:dyDescent="0.3">
      <c r="B62" s="28" t="s">
        <v>50</v>
      </c>
      <c r="C62" s="28" t="s">
        <v>49</v>
      </c>
      <c r="D62" s="27"/>
      <c r="E62" s="26"/>
      <c r="F62" s="25"/>
      <c r="G62" s="25">
        <f>+SUM(F63:F65)</f>
        <v>40066.479744741911</v>
      </c>
      <c r="H62" s="24">
        <f>+G62/$G$87</f>
        <v>3.666342369727205E-3</v>
      </c>
      <c r="I62" s="23"/>
      <c r="J62" s="22"/>
      <c r="K62" s="21"/>
      <c r="L62" s="23"/>
      <c r="M62" s="22"/>
      <c r="N62" s="21"/>
      <c r="O62" s="23"/>
      <c r="P62" s="22"/>
      <c r="Q62" s="21"/>
    </row>
    <row r="63" spans="2:17" x14ac:dyDescent="0.3">
      <c r="B63" s="20" t="s">
        <v>48</v>
      </c>
      <c r="C63" s="20" t="s">
        <v>47</v>
      </c>
      <c r="D63" s="19">
        <v>2</v>
      </c>
      <c r="E63" s="18" t="s">
        <v>12</v>
      </c>
      <c r="F63" s="17">
        <v>9372.4302070715676</v>
      </c>
      <c r="G63" s="16"/>
      <c r="H63" s="15">
        <f>+F63/$G$87</f>
        <v>8.5763806040402507E-4</v>
      </c>
      <c r="I63" s="14">
        <v>0</v>
      </c>
      <c r="J63" s="13">
        <v>0</v>
      </c>
      <c r="K63" s="12">
        <f>+F63*J63</f>
        <v>0</v>
      </c>
      <c r="L63" s="14"/>
      <c r="M63" s="13"/>
      <c r="N63" s="12">
        <f>+F63*M63</f>
        <v>0</v>
      </c>
      <c r="O63" s="14">
        <f t="shared" ref="O63:Q65" si="19">+I63+L63</f>
        <v>0</v>
      </c>
      <c r="P63" s="13">
        <f t="shared" si="19"/>
        <v>0</v>
      </c>
      <c r="Q63" s="12">
        <f t="shared" si="19"/>
        <v>0</v>
      </c>
    </row>
    <row r="64" spans="2:17" x14ac:dyDescent="0.3">
      <c r="B64" s="20" t="s">
        <v>46</v>
      </c>
      <c r="C64" s="20" t="s">
        <v>45</v>
      </c>
      <c r="D64" s="19">
        <v>3</v>
      </c>
      <c r="E64" s="18" t="s">
        <v>12</v>
      </c>
      <c r="F64" s="17">
        <v>14760.918185648676</v>
      </c>
      <c r="G64" s="16"/>
      <c r="H64" s="15">
        <f>+F64/$G$87</f>
        <v>1.3507196066363371E-3</v>
      </c>
      <c r="I64" s="14">
        <v>0</v>
      </c>
      <c r="J64" s="13">
        <v>0</v>
      </c>
      <c r="K64" s="12">
        <f>+F64*J64</f>
        <v>0</v>
      </c>
      <c r="L64" s="14"/>
      <c r="M64" s="13"/>
      <c r="N64" s="12">
        <f>+F64*M64</f>
        <v>0</v>
      </c>
      <c r="O64" s="14">
        <f t="shared" si="19"/>
        <v>0</v>
      </c>
      <c r="P64" s="13">
        <f t="shared" si="19"/>
        <v>0</v>
      </c>
      <c r="Q64" s="12">
        <f t="shared" si="19"/>
        <v>0</v>
      </c>
    </row>
    <row r="65" spans="2:17" x14ac:dyDescent="0.3">
      <c r="B65" s="20" t="s">
        <v>44</v>
      </c>
      <c r="C65" s="20" t="s">
        <v>43</v>
      </c>
      <c r="D65" s="19">
        <v>1</v>
      </c>
      <c r="E65" s="18" t="s">
        <v>12</v>
      </c>
      <c r="F65" s="17">
        <v>15933.131352021664</v>
      </c>
      <c r="G65" s="16"/>
      <c r="H65" s="15">
        <f>+F65/$G$87</f>
        <v>1.4579847026868426E-3</v>
      </c>
      <c r="I65" s="14">
        <v>0</v>
      </c>
      <c r="J65" s="13">
        <v>0</v>
      </c>
      <c r="K65" s="12">
        <f>+F65*J65</f>
        <v>0</v>
      </c>
      <c r="L65" s="14"/>
      <c r="M65" s="13"/>
      <c r="N65" s="12">
        <f>+F65*M65</f>
        <v>0</v>
      </c>
      <c r="O65" s="14">
        <f t="shared" si="19"/>
        <v>0</v>
      </c>
      <c r="P65" s="13">
        <f t="shared" si="19"/>
        <v>0</v>
      </c>
      <c r="Q65" s="12">
        <f t="shared" si="19"/>
        <v>0</v>
      </c>
    </row>
    <row r="66" spans="2:17" x14ac:dyDescent="0.3">
      <c r="B66" s="28" t="s">
        <v>42</v>
      </c>
      <c r="C66" s="28" t="s">
        <v>41</v>
      </c>
      <c r="D66" s="27"/>
      <c r="E66" s="26"/>
      <c r="F66" s="25"/>
      <c r="G66" s="25">
        <f>+SUM(F67:F80)</f>
        <v>880536.63645174133</v>
      </c>
      <c r="H66" s="24">
        <f>+G66/$G$87</f>
        <v>8.0574804646863674E-2</v>
      </c>
      <c r="I66" s="23"/>
      <c r="J66" s="22"/>
      <c r="K66" s="21"/>
      <c r="L66" s="23"/>
      <c r="M66" s="22"/>
      <c r="N66" s="21"/>
      <c r="O66" s="23"/>
      <c r="P66" s="22"/>
      <c r="Q66" s="21"/>
    </row>
    <row r="67" spans="2:17" x14ac:dyDescent="0.3">
      <c r="B67" s="20" t="s">
        <v>40</v>
      </c>
      <c r="C67" s="20" t="s">
        <v>39</v>
      </c>
      <c r="D67" s="19"/>
      <c r="E67" s="18"/>
      <c r="F67" s="17"/>
      <c r="G67" s="16"/>
      <c r="H67" s="15"/>
      <c r="I67" s="31"/>
      <c r="J67" s="13"/>
      <c r="K67" s="12"/>
      <c r="L67" s="31"/>
      <c r="M67" s="13"/>
      <c r="N67" s="12">
        <f t="shared" ref="N67:N81" si="20">+F67*M67</f>
        <v>0</v>
      </c>
      <c r="O67" s="31">
        <f t="shared" ref="O67:O81" si="21">+I67+L67</f>
        <v>0</v>
      </c>
      <c r="P67" s="13">
        <f t="shared" ref="P67:P81" si="22">+J67+M67</f>
        <v>0</v>
      </c>
      <c r="Q67" s="12">
        <f t="shared" ref="Q67:Q81" si="23">+K67+N67</f>
        <v>0</v>
      </c>
    </row>
    <row r="68" spans="2:17" x14ac:dyDescent="0.3">
      <c r="B68" s="30" t="s">
        <v>38</v>
      </c>
      <c r="C68" s="30" t="s">
        <v>20</v>
      </c>
      <c r="D68" s="19">
        <v>1</v>
      </c>
      <c r="E68" s="18" t="s">
        <v>12</v>
      </c>
      <c r="F68" s="17">
        <v>24941.252175350503</v>
      </c>
      <c r="G68" s="16"/>
      <c r="H68" s="15">
        <f>+F68/$G$87</f>
        <v>2.2822860951875572E-3</v>
      </c>
      <c r="I68" s="14">
        <v>0</v>
      </c>
      <c r="J68" s="13">
        <v>0</v>
      </c>
      <c r="K68" s="12">
        <f>+F68*J68</f>
        <v>0</v>
      </c>
      <c r="L68" s="14"/>
      <c r="M68" s="13"/>
      <c r="N68" s="12">
        <f t="shared" si="20"/>
        <v>0</v>
      </c>
      <c r="O68" s="14">
        <f t="shared" si="21"/>
        <v>0</v>
      </c>
      <c r="P68" s="13">
        <f t="shared" si="22"/>
        <v>0</v>
      </c>
      <c r="Q68" s="12">
        <f t="shared" si="23"/>
        <v>0</v>
      </c>
    </row>
    <row r="69" spans="2:17" x14ac:dyDescent="0.3">
      <c r="B69" s="30" t="s">
        <v>37</v>
      </c>
      <c r="C69" s="30" t="s">
        <v>36</v>
      </c>
      <c r="D69" s="19">
        <v>1</v>
      </c>
      <c r="E69" s="18" t="s">
        <v>12</v>
      </c>
      <c r="F69" s="17">
        <v>42358.369421817493</v>
      </c>
      <c r="G69" s="16"/>
      <c r="H69" s="15">
        <f>+F69/$G$87</f>
        <v>3.8760651176036353E-3</v>
      </c>
      <c r="I69" s="14">
        <v>0</v>
      </c>
      <c r="J69" s="13">
        <v>0</v>
      </c>
      <c r="K69" s="12">
        <f>+F69*J69</f>
        <v>0</v>
      </c>
      <c r="L69" s="14"/>
      <c r="M69" s="13"/>
      <c r="N69" s="12">
        <f t="shared" si="20"/>
        <v>0</v>
      </c>
      <c r="O69" s="14">
        <f t="shared" si="21"/>
        <v>0</v>
      </c>
      <c r="P69" s="13">
        <f t="shared" si="22"/>
        <v>0</v>
      </c>
      <c r="Q69" s="12">
        <f t="shared" si="23"/>
        <v>0</v>
      </c>
    </row>
    <row r="70" spans="2:17" x14ac:dyDescent="0.3">
      <c r="B70" s="30" t="s">
        <v>35</v>
      </c>
      <c r="C70" s="30" t="s">
        <v>26</v>
      </c>
      <c r="D70" s="19">
        <v>100</v>
      </c>
      <c r="E70" s="18" t="s">
        <v>17</v>
      </c>
      <c r="F70" s="17">
        <v>330800.21632339404</v>
      </c>
      <c r="G70" s="16"/>
      <c r="H70" s="15">
        <f>+F70/$G$87</f>
        <v>3.0270362076931623E-2</v>
      </c>
      <c r="I70" s="14">
        <v>30</v>
      </c>
      <c r="J70" s="13">
        <v>0.3</v>
      </c>
      <c r="K70" s="12">
        <f>+F70*J70</f>
        <v>99240.064897018208</v>
      </c>
      <c r="L70" s="14"/>
      <c r="M70" s="13"/>
      <c r="N70" s="12">
        <f t="shared" si="20"/>
        <v>0</v>
      </c>
      <c r="O70" s="14">
        <f t="shared" si="21"/>
        <v>30</v>
      </c>
      <c r="P70" s="13">
        <f t="shared" si="22"/>
        <v>0.3</v>
      </c>
      <c r="Q70" s="12">
        <f t="shared" si="23"/>
        <v>99240.064897018208</v>
      </c>
    </row>
    <row r="71" spans="2:17" x14ac:dyDescent="0.3">
      <c r="B71" s="30" t="s">
        <v>34</v>
      </c>
      <c r="C71" s="30" t="s">
        <v>33</v>
      </c>
      <c r="D71" s="19">
        <v>2</v>
      </c>
      <c r="E71" s="18" t="s">
        <v>12</v>
      </c>
      <c r="F71" s="17">
        <v>44062.739644726491</v>
      </c>
      <c r="G71" s="16"/>
      <c r="H71" s="15">
        <f>+F71/$G$87</f>
        <v>4.0320260306102914E-3</v>
      </c>
      <c r="I71" s="14">
        <v>0</v>
      </c>
      <c r="J71" s="13">
        <v>0</v>
      </c>
      <c r="K71" s="12">
        <f>+F71*J71</f>
        <v>0</v>
      </c>
      <c r="L71" s="14"/>
      <c r="M71" s="13"/>
      <c r="N71" s="12">
        <f t="shared" si="20"/>
        <v>0</v>
      </c>
      <c r="O71" s="14">
        <f t="shared" si="21"/>
        <v>0</v>
      </c>
      <c r="P71" s="13">
        <f t="shared" si="22"/>
        <v>0</v>
      </c>
      <c r="Q71" s="12">
        <f t="shared" si="23"/>
        <v>0</v>
      </c>
    </row>
    <row r="72" spans="2:17" x14ac:dyDescent="0.3">
      <c r="B72" s="20" t="s">
        <v>32</v>
      </c>
      <c r="C72" s="20" t="s">
        <v>31</v>
      </c>
      <c r="D72" s="19"/>
      <c r="E72" s="18"/>
      <c r="F72" s="17"/>
      <c r="G72" s="16"/>
      <c r="H72" s="15"/>
      <c r="I72" s="31"/>
      <c r="J72" s="13"/>
      <c r="K72" s="12"/>
      <c r="L72" s="31"/>
      <c r="M72" s="13"/>
      <c r="N72" s="12">
        <f t="shared" si="20"/>
        <v>0</v>
      </c>
      <c r="O72" s="31">
        <f t="shared" si="21"/>
        <v>0</v>
      </c>
      <c r="P72" s="13">
        <f t="shared" si="22"/>
        <v>0</v>
      </c>
      <c r="Q72" s="12">
        <f t="shared" si="23"/>
        <v>0</v>
      </c>
    </row>
    <row r="73" spans="2:17" x14ac:dyDescent="0.3">
      <c r="B73" s="30" t="s">
        <v>30</v>
      </c>
      <c r="C73" s="30" t="s">
        <v>20</v>
      </c>
      <c r="D73" s="19">
        <v>1</v>
      </c>
      <c r="E73" s="18" t="s">
        <v>12</v>
      </c>
      <c r="F73" s="17">
        <v>11784.978887543006</v>
      </c>
      <c r="G73" s="16"/>
      <c r="H73" s="15">
        <f>+F73/$G$87</f>
        <v>1.078401888486593E-3</v>
      </c>
      <c r="I73" s="14">
        <v>0</v>
      </c>
      <c r="J73" s="13">
        <v>0</v>
      </c>
      <c r="K73" s="12">
        <f>+F73*J73</f>
        <v>0</v>
      </c>
      <c r="L73" s="14"/>
      <c r="M73" s="13"/>
      <c r="N73" s="12">
        <f t="shared" si="20"/>
        <v>0</v>
      </c>
      <c r="O73" s="14">
        <f t="shared" si="21"/>
        <v>0</v>
      </c>
      <c r="P73" s="13">
        <f t="shared" si="22"/>
        <v>0</v>
      </c>
      <c r="Q73" s="12">
        <f t="shared" si="23"/>
        <v>0</v>
      </c>
    </row>
    <row r="74" spans="2:17" x14ac:dyDescent="0.3">
      <c r="B74" s="30" t="s">
        <v>29</v>
      </c>
      <c r="C74" s="30" t="s">
        <v>28</v>
      </c>
      <c r="D74" s="19">
        <v>1</v>
      </c>
      <c r="E74" s="18" t="s">
        <v>12</v>
      </c>
      <c r="F74" s="17">
        <v>31050.290887543004</v>
      </c>
      <c r="G74" s="16"/>
      <c r="H74" s="15">
        <f>+F74/$G$87</f>
        <v>2.841302699878276E-3</v>
      </c>
      <c r="I74" s="14">
        <v>0</v>
      </c>
      <c r="J74" s="13">
        <v>0</v>
      </c>
      <c r="K74" s="12">
        <f>+F74*J74</f>
        <v>0</v>
      </c>
      <c r="L74" s="14"/>
      <c r="M74" s="13"/>
      <c r="N74" s="12">
        <f t="shared" si="20"/>
        <v>0</v>
      </c>
      <c r="O74" s="14">
        <f t="shared" si="21"/>
        <v>0</v>
      </c>
      <c r="P74" s="13">
        <f t="shared" si="22"/>
        <v>0</v>
      </c>
      <c r="Q74" s="12">
        <f t="shared" si="23"/>
        <v>0</v>
      </c>
    </row>
    <row r="75" spans="2:17" x14ac:dyDescent="0.3">
      <c r="B75" s="30" t="s">
        <v>27</v>
      </c>
      <c r="C75" s="30" t="s">
        <v>26</v>
      </c>
      <c r="D75" s="19">
        <v>50</v>
      </c>
      <c r="E75" s="18" t="s">
        <v>17</v>
      </c>
      <c r="F75" s="17">
        <v>83459.350040388526</v>
      </c>
      <c r="G75" s="16"/>
      <c r="H75" s="15">
        <f>+F75/$G$87</f>
        <v>7.6370710167799746E-3</v>
      </c>
      <c r="I75" s="14">
        <v>12.5</v>
      </c>
      <c r="J75" s="13">
        <v>0.25</v>
      </c>
      <c r="K75" s="12">
        <f>+F75*J75</f>
        <v>20864.837510097132</v>
      </c>
      <c r="L75" s="14"/>
      <c r="M75" s="13"/>
      <c r="N75" s="12">
        <f t="shared" si="20"/>
        <v>0</v>
      </c>
      <c r="O75" s="14">
        <f t="shared" si="21"/>
        <v>12.5</v>
      </c>
      <c r="P75" s="13">
        <f t="shared" si="22"/>
        <v>0.25</v>
      </c>
      <c r="Q75" s="12">
        <f t="shared" si="23"/>
        <v>20864.837510097132</v>
      </c>
    </row>
    <row r="76" spans="2:17" x14ac:dyDescent="0.3">
      <c r="B76" s="30" t="s">
        <v>25</v>
      </c>
      <c r="C76" s="30" t="s">
        <v>24</v>
      </c>
      <c r="D76" s="19">
        <v>18</v>
      </c>
      <c r="E76" s="18" t="s">
        <v>12</v>
      </c>
      <c r="F76" s="17">
        <v>60090.732029079736</v>
      </c>
      <c r="G76" s="16"/>
      <c r="H76" s="15">
        <f>+F76/$G$87</f>
        <v>5.4986911320815818E-3</v>
      </c>
      <c r="I76" s="14">
        <v>0</v>
      </c>
      <c r="J76" s="13">
        <v>0</v>
      </c>
      <c r="K76" s="12">
        <f>+F76*J76</f>
        <v>0</v>
      </c>
      <c r="L76" s="14"/>
      <c r="M76" s="13"/>
      <c r="N76" s="12">
        <f t="shared" si="20"/>
        <v>0</v>
      </c>
      <c r="O76" s="14">
        <f t="shared" si="21"/>
        <v>0</v>
      </c>
      <c r="P76" s="13">
        <f t="shared" si="22"/>
        <v>0</v>
      </c>
      <c r="Q76" s="12">
        <f t="shared" si="23"/>
        <v>0</v>
      </c>
    </row>
    <row r="77" spans="2:17" x14ac:dyDescent="0.3">
      <c r="B77" s="20" t="s">
        <v>23</v>
      </c>
      <c r="C77" s="20" t="s">
        <v>22</v>
      </c>
      <c r="D77" s="19"/>
      <c r="E77" s="18"/>
      <c r="F77" s="17"/>
      <c r="G77" s="16"/>
      <c r="H77" s="15"/>
      <c r="I77" s="31"/>
      <c r="J77" s="13"/>
      <c r="K77" s="12"/>
      <c r="L77" s="31"/>
      <c r="M77" s="13"/>
      <c r="N77" s="12">
        <f t="shared" si="20"/>
        <v>0</v>
      </c>
      <c r="O77" s="31">
        <f t="shared" si="21"/>
        <v>0</v>
      </c>
      <c r="P77" s="13">
        <f t="shared" si="22"/>
        <v>0</v>
      </c>
      <c r="Q77" s="12">
        <f t="shared" si="23"/>
        <v>0</v>
      </c>
    </row>
    <row r="78" spans="2:17" x14ac:dyDescent="0.3">
      <c r="B78" s="30" t="s">
        <v>21</v>
      </c>
      <c r="C78" s="30" t="s">
        <v>20</v>
      </c>
      <c r="D78" s="19">
        <v>0</v>
      </c>
      <c r="E78" s="18" t="s">
        <v>12</v>
      </c>
      <c r="F78" s="17">
        <v>0</v>
      </c>
      <c r="G78" s="16"/>
      <c r="H78" s="15">
        <f>+F78/$G$87</f>
        <v>0</v>
      </c>
      <c r="I78" s="14">
        <v>0</v>
      </c>
      <c r="J78" s="13">
        <v>0</v>
      </c>
      <c r="K78" s="12">
        <f>+F78*J78</f>
        <v>0</v>
      </c>
      <c r="L78" s="14"/>
      <c r="M78" s="13"/>
      <c r="N78" s="12">
        <f t="shared" si="20"/>
        <v>0</v>
      </c>
      <c r="O78" s="14">
        <f t="shared" si="21"/>
        <v>0</v>
      </c>
      <c r="P78" s="13">
        <f t="shared" si="22"/>
        <v>0</v>
      </c>
      <c r="Q78" s="12">
        <f t="shared" si="23"/>
        <v>0</v>
      </c>
    </row>
    <row r="79" spans="2:17" x14ac:dyDescent="0.3">
      <c r="B79" s="30" t="s">
        <v>19</v>
      </c>
      <c r="C79" s="30" t="s">
        <v>18</v>
      </c>
      <c r="D79" s="19">
        <v>30</v>
      </c>
      <c r="E79" s="18" t="s">
        <v>17</v>
      </c>
      <c r="F79" s="17">
        <v>242882.83153431688</v>
      </c>
      <c r="G79" s="16"/>
      <c r="H79" s="15">
        <f>+F79/$G$87</f>
        <v>2.2225352010128711E-2</v>
      </c>
      <c r="I79" s="14">
        <v>0</v>
      </c>
      <c r="J79" s="13">
        <v>0</v>
      </c>
      <c r="K79" s="12">
        <f>+F79*J79</f>
        <v>0</v>
      </c>
      <c r="L79" s="14"/>
      <c r="M79" s="13"/>
      <c r="N79" s="12">
        <f t="shared" si="20"/>
        <v>0</v>
      </c>
      <c r="O79" s="14">
        <f t="shared" si="21"/>
        <v>0</v>
      </c>
      <c r="P79" s="13">
        <f t="shared" si="22"/>
        <v>0</v>
      </c>
      <c r="Q79" s="12">
        <f t="shared" si="23"/>
        <v>0</v>
      </c>
    </row>
    <row r="80" spans="2:17" x14ac:dyDescent="0.3">
      <c r="B80" s="30" t="s">
        <v>16</v>
      </c>
      <c r="C80" s="30" t="s">
        <v>15</v>
      </c>
      <c r="D80" s="19">
        <v>4</v>
      </c>
      <c r="E80" s="18" t="s">
        <v>12</v>
      </c>
      <c r="F80" s="17">
        <v>9105.8755075817844</v>
      </c>
      <c r="G80" s="16"/>
      <c r="H80" s="15">
        <f>+F80/$G$87</f>
        <v>8.3324657917544149E-4</v>
      </c>
      <c r="I80" s="14">
        <v>0</v>
      </c>
      <c r="J80" s="13">
        <v>0</v>
      </c>
      <c r="K80" s="12">
        <f>+F80*J80</f>
        <v>0</v>
      </c>
      <c r="L80" s="14"/>
      <c r="M80" s="13"/>
      <c r="N80" s="12">
        <f t="shared" si="20"/>
        <v>0</v>
      </c>
      <c r="O80" s="14">
        <f t="shared" si="21"/>
        <v>0</v>
      </c>
      <c r="P80" s="13">
        <f t="shared" si="22"/>
        <v>0</v>
      </c>
      <c r="Q80" s="12">
        <f t="shared" si="23"/>
        <v>0</v>
      </c>
    </row>
    <row r="81" spans="2:17" x14ac:dyDescent="0.3">
      <c r="B81" s="28" t="s">
        <v>14</v>
      </c>
      <c r="C81" s="28" t="s">
        <v>13</v>
      </c>
      <c r="D81" s="27">
        <v>4</v>
      </c>
      <c r="E81" s="26" t="s">
        <v>12</v>
      </c>
      <c r="F81" s="25">
        <v>15756.876087675251</v>
      </c>
      <c r="G81" s="25">
        <f>+F81</f>
        <v>15756.876087675251</v>
      </c>
      <c r="H81" s="24">
        <f>+G81/$G$87</f>
        <v>1.4418562045587901E-3</v>
      </c>
      <c r="I81" s="26">
        <v>0</v>
      </c>
      <c r="J81" s="29">
        <v>0</v>
      </c>
      <c r="K81" s="25">
        <f>+F81*J81</f>
        <v>0</v>
      </c>
      <c r="L81" s="26"/>
      <c r="M81" s="29"/>
      <c r="N81" s="25">
        <f t="shared" si="20"/>
        <v>0</v>
      </c>
      <c r="O81" s="26">
        <f t="shared" si="21"/>
        <v>0</v>
      </c>
      <c r="P81" s="29">
        <f t="shared" si="22"/>
        <v>0</v>
      </c>
      <c r="Q81" s="25">
        <f t="shared" si="23"/>
        <v>0</v>
      </c>
    </row>
    <row r="82" spans="2:17" x14ac:dyDescent="0.3">
      <c r="B82" s="28" t="s">
        <v>11</v>
      </c>
      <c r="C82" s="28" t="s">
        <v>10</v>
      </c>
      <c r="D82" s="27"/>
      <c r="E82" s="26"/>
      <c r="F82" s="25"/>
      <c r="G82" s="25">
        <f>+SUM(F83:F85)</f>
        <v>72052.613464427763</v>
      </c>
      <c r="H82" s="24">
        <f>+G82/$G$87</f>
        <v>6.593280749324539E-3</v>
      </c>
      <c r="I82" s="23"/>
      <c r="J82" s="22"/>
      <c r="K82" s="21"/>
      <c r="L82" s="23"/>
      <c r="M82" s="22"/>
      <c r="N82" s="21"/>
      <c r="O82" s="23"/>
      <c r="P82" s="22"/>
      <c r="Q82" s="21"/>
    </row>
    <row r="83" spans="2:17" x14ac:dyDescent="0.3">
      <c r="B83" s="20" t="s">
        <v>9</v>
      </c>
      <c r="C83" s="20" t="s">
        <v>8</v>
      </c>
      <c r="D83" s="19">
        <v>8</v>
      </c>
      <c r="E83" s="18" t="s">
        <v>7</v>
      </c>
      <c r="F83" s="17">
        <v>61183.510151635674</v>
      </c>
      <c r="G83" s="16"/>
      <c r="H83" s="15">
        <f>+F83/$G$87</f>
        <v>5.5986874071964066E-3</v>
      </c>
      <c r="I83" s="14">
        <v>6</v>
      </c>
      <c r="J83" s="13">
        <v>0.75</v>
      </c>
      <c r="K83" s="12">
        <f>+F83*J83</f>
        <v>45887.632613726753</v>
      </c>
      <c r="L83" s="14"/>
      <c r="M83" s="13"/>
      <c r="N83" s="12">
        <f>+F83*M83</f>
        <v>0</v>
      </c>
      <c r="O83" s="14">
        <f t="shared" ref="O83:Q86" si="24">+I83+L83</f>
        <v>6</v>
      </c>
      <c r="P83" s="13">
        <f t="shared" si="24"/>
        <v>0.75</v>
      </c>
      <c r="Q83" s="12">
        <f t="shared" si="24"/>
        <v>45887.632613726753</v>
      </c>
    </row>
    <row r="84" spans="2:17" x14ac:dyDescent="0.3">
      <c r="B84" s="20" t="s">
        <v>6</v>
      </c>
      <c r="C84" s="20" t="s">
        <v>5</v>
      </c>
      <c r="D84" s="19">
        <v>1</v>
      </c>
      <c r="E84" s="18" t="s">
        <v>2</v>
      </c>
      <c r="F84" s="17">
        <v>8692.5399063960431</v>
      </c>
      <c r="G84" s="16"/>
      <c r="H84" s="15">
        <f>+F84/$G$87</f>
        <v>7.9542369487917825E-4</v>
      </c>
      <c r="I84" s="14">
        <v>0</v>
      </c>
      <c r="J84" s="13">
        <v>0</v>
      </c>
      <c r="K84" s="12">
        <f>+F84*J84</f>
        <v>0</v>
      </c>
      <c r="L84" s="14"/>
      <c r="M84" s="13"/>
      <c r="N84" s="12">
        <f>+F84*M84</f>
        <v>0</v>
      </c>
      <c r="O84" s="14">
        <f t="shared" si="24"/>
        <v>0</v>
      </c>
      <c r="P84" s="13">
        <f t="shared" si="24"/>
        <v>0</v>
      </c>
      <c r="Q84" s="12">
        <f t="shared" si="24"/>
        <v>0</v>
      </c>
    </row>
    <row r="85" spans="2:17" x14ac:dyDescent="0.3">
      <c r="B85" s="20" t="s">
        <v>4</v>
      </c>
      <c r="C85" s="20" t="s">
        <v>3</v>
      </c>
      <c r="D85" s="19">
        <v>1</v>
      </c>
      <c r="E85" s="18" t="s">
        <v>2</v>
      </c>
      <c r="F85" s="17">
        <v>2176.5634063960429</v>
      </c>
      <c r="G85" s="16"/>
      <c r="H85" s="15">
        <f>+F85/$G$87</f>
        <v>1.9916964724895345E-4</v>
      </c>
      <c r="I85" s="14">
        <v>0</v>
      </c>
      <c r="J85" s="13">
        <v>0</v>
      </c>
      <c r="K85" s="12">
        <f>+F85*J85</f>
        <v>0</v>
      </c>
      <c r="L85" s="14"/>
      <c r="M85" s="13"/>
      <c r="N85" s="12">
        <f>+F85*M85</f>
        <v>0</v>
      </c>
      <c r="O85" s="14">
        <f t="shared" si="24"/>
        <v>0</v>
      </c>
      <c r="P85" s="13">
        <f t="shared" si="24"/>
        <v>0</v>
      </c>
      <c r="Q85" s="12">
        <f t="shared" si="24"/>
        <v>0</v>
      </c>
    </row>
    <row r="86" spans="2:17" x14ac:dyDescent="0.3">
      <c r="B86" s="28"/>
      <c r="C86" s="28" t="s">
        <v>180</v>
      </c>
      <c r="D86" s="27">
        <v>1</v>
      </c>
      <c r="E86" s="38" t="s">
        <v>2</v>
      </c>
      <c r="F86" s="25">
        <v>764973</v>
      </c>
      <c r="G86" s="25">
        <f>+F86</f>
        <v>764973</v>
      </c>
      <c r="H86" s="24">
        <f>+G86/$G$87</f>
        <v>6.9999983514034456E-2</v>
      </c>
      <c r="I86" s="23"/>
      <c r="J86" s="22">
        <f>5/8</f>
        <v>0.625</v>
      </c>
      <c r="K86" s="21">
        <f>+F86*J86</f>
        <v>478108.125</v>
      </c>
      <c r="L86" s="23"/>
      <c r="M86" s="22"/>
      <c r="N86" s="21"/>
      <c r="O86" s="23"/>
      <c r="P86" s="22">
        <f t="shared" si="24"/>
        <v>0.625</v>
      </c>
      <c r="Q86" s="25">
        <f t="shared" si="24"/>
        <v>478108.125</v>
      </c>
    </row>
    <row r="87" spans="2:17" x14ac:dyDescent="0.3">
      <c r="B87" s="45" t="s">
        <v>1</v>
      </c>
      <c r="C87" s="45"/>
      <c r="D87" s="45"/>
      <c r="E87" s="45"/>
      <c r="F87" s="45" t="s">
        <v>0</v>
      </c>
      <c r="G87" s="10">
        <f>SUM(G5:G86)</f>
        <v>10928188.288024794</v>
      </c>
      <c r="H87" s="11">
        <v>1</v>
      </c>
      <c r="I87" s="11"/>
      <c r="J87" s="11">
        <f>+K87/G87</f>
        <v>0.39166881479744553</v>
      </c>
      <c r="K87" s="10">
        <f>SUM(K5:K86)</f>
        <v>4280230.5546539966</v>
      </c>
      <c r="L87" s="11"/>
      <c r="M87" s="11">
        <f>+N87/G87</f>
        <v>0</v>
      </c>
      <c r="N87" s="10">
        <f>SUM(N5:N86)</f>
        <v>0</v>
      </c>
      <c r="O87" s="11"/>
      <c r="P87" s="11">
        <f>+Q87/G87</f>
        <v>0.39166881479744553</v>
      </c>
      <c r="Q87" s="10">
        <f>SUM(Q5:Q86)</f>
        <v>4280230.5546539966</v>
      </c>
    </row>
    <row r="88" spans="2:17" ht="15.6" x14ac:dyDescent="0.3">
      <c r="B88" s="9"/>
      <c r="C88" s="9"/>
      <c r="D88" s="6"/>
      <c r="E88" s="8"/>
      <c r="F88" s="7"/>
      <c r="G88" s="5"/>
      <c r="H88" s="5"/>
      <c r="I88" s="6"/>
      <c r="J88" s="5"/>
      <c r="K88" s="5"/>
      <c r="L88" s="6"/>
      <c r="M88" s="5"/>
      <c r="N88" s="5"/>
      <c r="O88" s="6"/>
      <c r="P88" s="5"/>
      <c r="Q88" s="5"/>
    </row>
  </sheetData>
  <dataConsolidate/>
  <mergeCells count="22">
    <mergeCell ref="Q3:Q4"/>
    <mergeCell ref="O2:Q2"/>
    <mergeCell ref="L2:N2"/>
    <mergeCell ref="I2:K2"/>
    <mergeCell ref="B2:C2"/>
    <mergeCell ref="L3:L4"/>
    <mergeCell ref="M3:M4"/>
    <mergeCell ref="K3:K4"/>
    <mergeCell ref="N3:N4"/>
    <mergeCell ref="O3:O4"/>
    <mergeCell ref="B87:F87"/>
    <mergeCell ref="F3:F4"/>
    <mergeCell ref="G3:G4"/>
    <mergeCell ref="H3:H4"/>
    <mergeCell ref="B3:B4"/>
    <mergeCell ref="C3:C4"/>
    <mergeCell ref="D3:D4"/>
    <mergeCell ref="E3:E4"/>
    <mergeCell ref="P3:P4"/>
    <mergeCell ref="D2:H2"/>
    <mergeCell ref="I3:I4"/>
    <mergeCell ref="J3:J4"/>
  </mergeCells>
  <printOptions horizontalCentered="1" verticalCentered="1"/>
  <pageMargins left="0.9055118110236221" right="0.51181102362204722" top="0.94488188976377963" bottom="0.55118110236220474" header="0.51181102362204722" footer="0.11811023622047245"/>
  <pageSetup paperSize="9" scale="44" orientation="portrait" r:id="rId1"/>
  <headerFooter>
    <oddHeader>&amp;LPresupuesto
Proyecto: "CJR"
Destino: "Vivienda"&amp;R&amp;"-,Negrita"SERMEN&amp;"-,Normal"
Servicios Industriales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certificado nro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Pato More</dc:creator>
  <cp:lastModifiedBy>Pato More</cp:lastModifiedBy>
  <cp:lastPrinted>2022-06-12T19:19:16Z</cp:lastPrinted>
  <dcterms:created xsi:type="dcterms:W3CDTF">2022-06-12T19:16:28Z</dcterms:created>
  <dcterms:modified xsi:type="dcterms:W3CDTF">2022-06-14T20:27:52Z</dcterms:modified>
</cp:coreProperties>
</file>