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luis/Desktop/FINANZAS 2014-2021/CLASE 19 ABRIL 2021/"/>
    </mc:Choice>
  </mc:AlternateContent>
  <xr:revisionPtr revIDLastSave="0" documentId="8_{42469544-A701-0C4A-8DA3-EB6EC9D2653A}" xr6:coauthVersionLast="36" xr6:coauthVersionMax="36" xr10:uidLastSave="{00000000-0000-0000-0000-000000000000}"/>
  <bookViews>
    <workbookView xWindow="0" yWindow="460" windowWidth="28800" windowHeight="1360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Hoja1!$A$1:$J$98</definedName>
  </definedNames>
  <calcPr calcId="181029" concurrentCalc="0"/>
</workbook>
</file>

<file path=xl/calcChain.xml><?xml version="1.0" encoding="utf-8"?>
<calcChain xmlns="http://schemas.openxmlformats.org/spreadsheetml/2006/main">
  <c r="J82" i="1" l="1"/>
  <c r="I53" i="1"/>
  <c r="L53" i="1"/>
  <c r="J24" i="1"/>
  <c r="D29" i="1"/>
  <c r="H8" i="1"/>
  <c r="D30" i="1"/>
  <c r="C27" i="1"/>
  <c r="C28" i="1"/>
  <c r="D28" i="1"/>
  <c r="D31" i="1"/>
  <c r="D32" i="1"/>
  <c r="I8" i="1"/>
  <c r="J8" i="1"/>
  <c r="J17" i="1"/>
  <c r="F17" i="1"/>
  <c r="I17" i="1"/>
  <c r="E29" i="1"/>
  <c r="H9" i="1"/>
  <c r="E30" i="1"/>
  <c r="E28" i="1"/>
  <c r="E31" i="1"/>
  <c r="E32" i="1"/>
  <c r="I9" i="1"/>
  <c r="J9" i="1"/>
  <c r="J18" i="1"/>
  <c r="F18" i="1"/>
  <c r="I18" i="1"/>
  <c r="F29" i="1"/>
  <c r="H10" i="1"/>
  <c r="F30" i="1"/>
  <c r="F28" i="1"/>
  <c r="F31" i="1"/>
  <c r="F32" i="1"/>
  <c r="I10" i="1"/>
  <c r="J10" i="1"/>
  <c r="J19" i="1"/>
  <c r="F19" i="1"/>
  <c r="I19" i="1"/>
  <c r="I20" i="1"/>
  <c r="E49" i="1"/>
  <c r="C73" i="1"/>
  <c r="E73" i="1"/>
  <c r="C40" i="1"/>
  <c r="E40" i="1"/>
  <c r="J49" i="1"/>
  <c r="C41" i="1"/>
  <c r="E41" i="1"/>
  <c r="I41" i="1"/>
  <c r="H41" i="1"/>
  <c r="J41" i="1"/>
  <c r="J50" i="1"/>
  <c r="C42" i="1"/>
  <c r="E42" i="1"/>
  <c r="I42" i="1"/>
  <c r="H42" i="1"/>
  <c r="J42" i="1"/>
  <c r="J51" i="1"/>
  <c r="C43" i="1"/>
  <c r="E43" i="1"/>
  <c r="I43" i="1"/>
  <c r="H43" i="1"/>
  <c r="J43" i="1"/>
  <c r="J52" i="1"/>
  <c r="J53" i="1"/>
  <c r="F53" i="1"/>
  <c r="E82" i="1"/>
  <c r="I73" i="1"/>
  <c r="H73" i="1"/>
  <c r="J73" i="1"/>
  <c r="C74" i="1"/>
  <c r="E74" i="1"/>
  <c r="D95" i="1"/>
  <c r="H74" i="1"/>
  <c r="D96" i="1"/>
  <c r="C93" i="1"/>
  <c r="C94" i="1"/>
  <c r="D94" i="1"/>
  <c r="D92" i="1"/>
  <c r="D97" i="1"/>
  <c r="D98" i="1"/>
  <c r="I74" i="1"/>
  <c r="J74" i="1"/>
  <c r="J83" i="1"/>
  <c r="C75" i="1"/>
  <c r="E75" i="1"/>
  <c r="E95" i="1"/>
  <c r="H75" i="1"/>
  <c r="E96" i="1"/>
  <c r="E94" i="1"/>
  <c r="E92" i="1"/>
  <c r="E97" i="1"/>
  <c r="E98" i="1"/>
  <c r="I75" i="1"/>
  <c r="J75" i="1"/>
  <c r="J84" i="1"/>
  <c r="C76" i="1"/>
  <c r="E76" i="1"/>
  <c r="F95" i="1"/>
  <c r="H76" i="1"/>
  <c r="F96" i="1"/>
  <c r="F94" i="1"/>
  <c r="F92" i="1"/>
  <c r="F97" i="1"/>
  <c r="F98" i="1"/>
  <c r="I76" i="1"/>
  <c r="J76" i="1"/>
  <c r="J85" i="1"/>
  <c r="J86" i="1"/>
  <c r="J78" i="1"/>
  <c r="J88" i="1"/>
  <c r="F86" i="1"/>
  <c r="I86" i="1"/>
  <c r="F83" i="1"/>
  <c r="I83" i="1"/>
  <c r="F49" i="1"/>
  <c r="I49" i="1"/>
  <c r="F50" i="1"/>
  <c r="I50" i="1"/>
  <c r="F51" i="1"/>
  <c r="I51" i="1"/>
  <c r="F52" i="1"/>
  <c r="I52" i="1"/>
  <c r="E53" i="1"/>
  <c r="E45" i="1"/>
  <c r="E55" i="1"/>
  <c r="J20" i="1"/>
  <c r="J12" i="1"/>
  <c r="J22" i="1"/>
  <c r="E22" i="1"/>
  <c r="F84" i="1"/>
  <c r="F85" i="1"/>
  <c r="F82" i="1"/>
  <c r="C92" i="1"/>
  <c r="J45" i="1"/>
  <c r="E78" i="1"/>
  <c r="I85" i="1"/>
  <c r="I84" i="1"/>
  <c r="J55" i="1"/>
  <c r="E86" i="1"/>
  <c r="E88" i="1"/>
  <c r="I82" i="1"/>
</calcChain>
</file>

<file path=xl/sharedStrings.xml><?xml version="1.0" encoding="utf-8"?>
<sst xmlns="http://schemas.openxmlformats.org/spreadsheetml/2006/main" count="153" uniqueCount="42">
  <si>
    <t>HOJA DE COSTO DEPARTAMENTO</t>
  </si>
  <si>
    <t>A</t>
  </si>
  <si>
    <t>INVENTARIO INICIAL</t>
  </si>
  <si>
    <t>TRANSF. DTO</t>
  </si>
  <si>
    <t>MATERIALES</t>
  </si>
  <si>
    <t>CIF</t>
  </si>
  <si>
    <t>%</t>
  </si>
  <si>
    <t>EUT</t>
  </si>
  <si>
    <t>P.UNIT</t>
  </si>
  <si>
    <t>TOTAL</t>
  </si>
  <si>
    <t>INVENTARIO FINAL</t>
  </si>
  <si>
    <t>UNIDADES</t>
  </si>
  <si>
    <t>MANO DE OBRA</t>
  </si>
  <si>
    <t>CARGOS DEL MES</t>
  </si>
  <si>
    <t>IMPORTE $</t>
  </si>
  <si>
    <t>SUBTOTAL</t>
  </si>
  <si>
    <t>COSTO DE UNIDADES TERMINADAS</t>
  </si>
  <si>
    <t>ELABORACION INICIADA</t>
  </si>
  <si>
    <t>CUADRO DE EQUIVALENCIAS</t>
  </si>
  <si>
    <t>INV. INICIAL</t>
  </si>
  <si>
    <t>ELAB. INICIADA</t>
  </si>
  <si>
    <t>INV. FINAL (3)</t>
  </si>
  <si>
    <t>C. DEL MES (1)</t>
  </si>
  <si>
    <t>I.F. EQUIV. (2)</t>
  </si>
  <si>
    <t>TOTAL EUT (4)=(2)+(3)</t>
  </si>
  <si>
    <t>COSTO UNIT. (5)=(1)/(4)</t>
  </si>
  <si>
    <t>B</t>
  </si>
  <si>
    <t>TRANSF. DTO A</t>
  </si>
  <si>
    <t>C</t>
  </si>
  <si>
    <t>TRANSF. DTO B</t>
  </si>
  <si>
    <t>INV. INICIAL (6)</t>
  </si>
  <si>
    <t>TOTAL EUT (4)=(2)+(3)+(6)</t>
  </si>
  <si>
    <t>COSTO UNITARIO</t>
  </si>
  <si>
    <t>COSTOS POR PROCESOS CON ELABORACION PARCIAL II E IF</t>
  </si>
  <si>
    <t>CALCULO COSTO U. TERMINADAS</t>
  </si>
  <si>
    <t>INV INCIAL + CARGOS DEL MES - INV FINAL = COSTO UNID. TERM</t>
  </si>
  <si>
    <t>E73+E82-J73=J83</t>
  </si>
  <si>
    <t>Periodo anterior</t>
  </si>
  <si>
    <t>Periodo actual</t>
  </si>
  <si>
    <t>DEPARTAMENTOS</t>
  </si>
  <si>
    <t>Per.  posterior</t>
  </si>
  <si>
    <t>Producto terminado periodo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</si>
</sst>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&quot;€&quot;* #,##0.00_);_(&quot;€&quot;* \(#,##0.00\);_(&quot;€&quot;* &quot;-&quot;??_);_(@_)"/>
    <numFmt numFmtId="165" formatCode="&quot;$&quot;#,##0"/>
  </numFmts>
  <fonts count="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0" fontId="0" fillId="0" borderId="2" xfId="0" applyFill="1" applyBorder="1"/>
    <xf numFmtId="9" fontId="0" fillId="0" borderId="1" xfId="0" applyNumberFormat="1" applyBorder="1"/>
    <xf numFmtId="9" fontId="0" fillId="0" borderId="0" xfId="0" applyNumberFormat="1"/>
    <xf numFmtId="0" fontId="2" fillId="0" borderId="1" xfId="0" applyFont="1" applyBorder="1" applyAlignment="1">
      <alignment horizontal="center"/>
    </xf>
    <xf numFmtId="0" fontId="0" fillId="0" borderId="0" xfId="0" applyBorder="1"/>
    <xf numFmtId="2" fontId="0" fillId="0" borderId="1" xfId="0" applyNumberFormat="1" applyBorder="1"/>
    <xf numFmtId="1" fontId="0" fillId="0" borderId="1" xfId="0" applyNumberFormat="1" applyBorder="1"/>
    <xf numFmtId="1" fontId="2" fillId="0" borderId="1" xfId="0" applyNumberFormat="1" applyFont="1" applyBorder="1"/>
    <xf numFmtId="0" fontId="2" fillId="0" borderId="3" xfId="0" applyFont="1" applyBorder="1"/>
    <xf numFmtId="0" fontId="0" fillId="0" borderId="3" xfId="0" applyBorder="1"/>
    <xf numFmtId="9" fontId="0" fillId="0" borderId="0" xfId="0" applyNumberFormat="1" applyBorder="1"/>
    <xf numFmtId="0" fontId="0" fillId="0" borderId="4" xfId="0" applyBorder="1"/>
    <xf numFmtId="44" fontId="0" fillId="0" borderId="1" xfId="0" applyNumberFormat="1" applyBorder="1"/>
    <xf numFmtId="44" fontId="2" fillId="0" borderId="1" xfId="0" applyNumberFormat="1" applyFont="1" applyBorder="1"/>
    <xf numFmtId="44" fontId="0" fillId="0" borderId="0" xfId="0" applyNumberFormat="1"/>
    <xf numFmtId="44" fontId="3" fillId="0" borderId="1" xfId="0" applyNumberFormat="1" applyFont="1" applyBorder="1"/>
    <xf numFmtId="2" fontId="0" fillId="0" borderId="0" xfId="0" applyNumberFormat="1"/>
    <xf numFmtId="44" fontId="4" fillId="0" borderId="1" xfId="0" applyNumberFormat="1" applyFont="1" applyBorder="1"/>
    <xf numFmtId="1" fontId="5" fillId="0" borderId="1" xfId="0" applyNumberFormat="1" applyFont="1" applyBorder="1"/>
    <xf numFmtId="165" fontId="0" fillId="0" borderId="3" xfId="0" applyNumberFormat="1" applyBorder="1"/>
    <xf numFmtId="165" fontId="0" fillId="0" borderId="0" xfId="0" applyNumberFormat="1"/>
    <xf numFmtId="165" fontId="3" fillId="0" borderId="3" xfId="0" applyNumberFormat="1" applyFont="1" applyBorder="1"/>
    <xf numFmtId="165" fontId="2" fillId="0" borderId="3" xfId="0" applyNumberFormat="1" applyFont="1" applyBorder="1"/>
    <xf numFmtId="165" fontId="0" fillId="0" borderId="1" xfId="0" applyNumberFormat="1" applyBorder="1"/>
    <xf numFmtId="165" fontId="0" fillId="0" borderId="0" xfId="0" applyNumberFormat="1" applyBorder="1"/>
    <xf numFmtId="165" fontId="0" fillId="0" borderId="5" xfId="0" applyNumberFormat="1" applyBorder="1"/>
    <xf numFmtId="165" fontId="2" fillId="0" borderId="1" xfId="0" applyNumberFormat="1" applyFont="1" applyBorder="1"/>
    <xf numFmtId="165" fontId="0" fillId="0" borderId="1" xfId="1" applyNumberFormat="1" applyFont="1" applyBorder="1"/>
    <xf numFmtId="0" fontId="2" fillId="2" borderId="0" xfId="0" applyFont="1" applyFill="1"/>
    <xf numFmtId="0" fontId="0" fillId="2" borderId="0" xfId="0" applyFill="1"/>
    <xf numFmtId="0" fontId="2" fillId="0" borderId="0" xfId="0" applyFont="1" applyBorder="1"/>
    <xf numFmtId="165" fontId="2" fillId="0" borderId="0" xfId="0" applyNumberFormat="1" applyFont="1" applyBorder="1"/>
    <xf numFmtId="44" fontId="0" fillId="0" borderId="0" xfId="0" applyNumberFormat="1" applyBorder="1"/>
    <xf numFmtId="44" fontId="2" fillId="0" borderId="0" xfId="0" applyNumberFormat="1" applyFont="1" applyBorder="1"/>
    <xf numFmtId="44" fontId="4" fillId="0" borderId="0" xfId="0" applyNumberFormat="1" applyFont="1" applyBorder="1"/>
    <xf numFmtId="0" fontId="2" fillId="0" borderId="0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86835</xdr:colOff>
      <xdr:row>4</xdr:row>
      <xdr:rowOff>65128</xdr:rowOff>
    </xdr:from>
    <xdr:to>
      <xdr:col>13</xdr:col>
      <xdr:colOff>477606</xdr:colOff>
      <xdr:row>7</xdr:row>
      <xdr:rowOff>32563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898D810F-B137-7445-B5A1-343A861492AC}"/>
            </a:ext>
          </a:extLst>
        </xdr:cNvPr>
        <xdr:cNvSpPr/>
      </xdr:nvSpPr>
      <xdr:spPr>
        <a:xfrm>
          <a:off x="11853331" y="716410"/>
          <a:ext cx="1270001" cy="455897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100">
              <a:solidFill>
                <a:sysClr val="windowText" lastClr="000000"/>
              </a:solidFill>
            </a:rPr>
            <a:t>Dep</a:t>
          </a:r>
          <a:r>
            <a:rPr lang="es-ES_tradnl" sz="1100" baseline="0">
              <a:solidFill>
                <a:sysClr val="windowText" lastClr="000000"/>
              </a:solidFill>
            </a:rPr>
            <a:t> A</a:t>
          </a:r>
          <a:endParaRPr lang="es-ES_tradnl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1042051</xdr:colOff>
      <xdr:row>3</xdr:row>
      <xdr:rowOff>10854</xdr:rowOff>
    </xdr:from>
    <xdr:to>
      <xdr:col>12</xdr:col>
      <xdr:colOff>0</xdr:colOff>
      <xdr:row>26</xdr:row>
      <xdr:rowOff>108547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9E64FDA9-ECE9-6F4E-A116-1A45EADA562A}"/>
            </a:ext>
          </a:extLst>
        </xdr:cNvPr>
        <xdr:cNvCxnSpPr/>
      </xdr:nvCxnSpPr>
      <xdr:spPr>
        <a:xfrm flipH="1">
          <a:off x="11918461" y="499316"/>
          <a:ext cx="21710" cy="3842564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1052906</xdr:colOff>
      <xdr:row>2</xdr:row>
      <xdr:rowOff>151966</xdr:rowOff>
    </xdr:from>
    <xdr:to>
      <xdr:col>19</xdr:col>
      <xdr:colOff>75983</xdr:colOff>
      <xdr:row>3</xdr:row>
      <xdr:rowOff>10854</xdr:rowOff>
    </xdr:to>
    <xdr:cxnSp macro="">
      <xdr:nvCxnSpPr>
        <xdr:cNvPr id="9" name="Conector recto de flecha 8">
          <a:extLst>
            <a:ext uri="{FF2B5EF4-FFF2-40B4-BE49-F238E27FC236}">
              <a16:creationId xmlns:a16="http://schemas.microsoft.com/office/drawing/2014/main" id="{984D93D2-0DA1-2F47-A42E-7AC68CAC00E7}"/>
            </a:ext>
          </a:extLst>
        </xdr:cNvPr>
        <xdr:cNvCxnSpPr/>
      </xdr:nvCxnSpPr>
      <xdr:spPr>
        <a:xfrm flipV="1">
          <a:off x="11755641" y="477607"/>
          <a:ext cx="6241453" cy="21709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11</xdr:row>
      <xdr:rowOff>0</xdr:rowOff>
    </xdr:from>
    <xdr:to>
      <xdr:col>13</xdr:col>
      <xdr:colOff>512776</xdr:colOff>
      <xdr:row>13</xdr:row>
      <xdr:rowOff>65128</xdr:rowOff>
    </xdr:to>
    <xdr:sp macro="" textlink="">
      <xdr:nvSpPr>
        <xdr:cNvPr id="10" name="Rectángulo 9">
          <a:extLst>
            <a:ext uri="{FF2B5EF4-FFF2-40B4-BE49-F238E27FC236}">
              <a16:creationId xmlns:a16="http://schemas.microsoft.com/office/drawing/2014/main" id="{FE479495-D451-404B-9271-54E363BD3788}"/>
            </a:ext>
          </a:extLst>
        </xdr:cNvPr>
        <xdr:cNvSpPr/>
      </xdr:nvSpPr>
      <xdr:spPr>
        <a:xfrm>
          <a:off x="11766496" y="1791026"/>
          <a:ext cx="1392006" cy="390769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100">
              <a:solidFill>
                <a:sysClr val="windowText" lastClr="000000"/>
              </a:solidFill>
            </a:rPr>
            <a:t>Dep</a:t>
          </a:r>
          <a:r>
            <a:rPr lang="es-ES_tradnl" sz="1100" baseline="0">
              <a:solidFill>
                <a:sysClr val="windowText" lastClr="000000"/>
              </a:solidFill>
            </a:rPr>
            <a:t> A</a:t>
          </a:r>
          <a:endParaRPr lang="es-ES_tradnl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512776</xdr:colOff>
      <xdr:row>21</xdr:row>
      <xdr:rowOff>65128</xdr:rowOff>
    </xdr:to>
    <xdr:sp macro="" textlink="">
      <xdr:nvSpPr>
        <xdr:cNvPr id="11" name="Rectángulo 10">
          <a:extLst>
            <a:ext uri="{FF2B5EF4-FFF2-40B4-BE49-F238E27FC236}">
              <a16:creationId xmlns:a16="http://schemas.microsoft.com/office/drawing/2014/main" id="{B4C5414A-CAFE-C343-B631-3ABEB61BB2A8}"/>
            </a:ext>
          </a:extLst>
        </xdr:cNvPr>
        <xdr:cNvSpPr/>
      </xdr:nvSpPr>
      <xdr:spPr>
        <a:xfrm>
          <a:off x="11766496" y="3093590"/>
          <a:ext cx="1392006" cy="390769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100">
              <a:solidFill>
                <a:sysClr val="windowText" lastClr="000000"/>
              </a:solidFill>
            </a:rPr>
            <a:t>Dep</a:t>
          </a:r>
          <a:r>
            <a:rPr lang="es-ES_tradnl" sz="1100" baseline="0">
              <a:solidFill>
                <a:sysClr val="windowText" lastClr="000000"/>
              </a:solidFill>
            </a:rPr>
            <a:t> A</a:t>
          </a:r>
          <a:endParaRPr lang="es-ES_tradnl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512775</xdr:colOff>
      <xdr:row>6</xdr:row>
      <xdr:rowOff>65128</xdr:rowOff>
    </xdr:to>
    <xdr:sp macro="" textlink="">
      <xdr:nvSpPr>
        <xdr:cNvPr id="12" name="Rectángulo 11">
          <a:extLst>
            <a:ext uri="{FF2B5EF4-FFF2-40B4-BE49-F238E27FC236}">
              <a16:creationId xmlns:a16="http://schemas.microsoft.com/office/drawing/2014/main" id="{1DEABCA5-2BB5-0B41-BF4A-822C68BA010C}"/>
            </a:ext>
          </a:extLst>
        </xdr:cNvPr>
        <xdr:cNvSpPr/>
      </xdr:nvSpPr>
      <xdr:spPr>
        <a:xfrm>
          <a:off x="14404188" y="651282"/>
          <a:ext cx="1392006" cy="390769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100">
              <a:solidFill>
                <a:sysClr val="windowText" lastClr="000000"/>
              </a:solidFill>
            </a:rPr>
            <a:t>Dep</a:t>
          </a:r>
          <a:r>
            <a:rPr lang="es-ES_tradnl" sz="1100" baseline="0">
              <a:solidFill>
                <a:sysClr val="windowText" lastClr="000000"/>
              </a:solidFill>
            </a:rPr>
            <a:t> B</a:t>
          </a:r>
          <a:endParaRPr lang="es-ES_tradnl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19</xdr:col>
      <xdr:colOff>512775</xdr:colOff>
      <xdr:row>6</xdr:row>
      <xdr:rowOff>65128</xdr:rowOff>
    </xdr:to>
    <xdr:sp macro="" textlink="">
      <xdr:nvSpPr>
        <xdr:cNvPr id="13" name="Rectángulo 12">
          <a:extLst>
            <a:ext uri="{FF2B5EF4-FFF2-40B4-BE49-F238E27FC236}">
              <a16:creationId xmlns:a16="http://schemas.microsoft.com/office/drawing/2014/main" id="{48923640-882A-374C-BCE4-119929D0F294}"/>
            </a:ext>
          </a:extLst>
        </xdr:cNvPr>
        <xdr:cNvSpPr/>
      </xdr:nvSpPr>
      <xdr:spPr>
        <a:xfrm>
          <a:off x="17041880" y="651282"/>
          <a:ext cx="1392006" cy="390769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100">
              <a:solidFill>
                <a:sysClr val="windowText" lastClr="000000"/>
              </a:solidFill>
            </a:rPr>
            <a:t>Dep</a:t>
          </a:r>
          <a:r>
            <a:rPr lang="es-ES_tradnl" sz="1100" baseline="0">
              <a:solidFill>
                <a:sysClr val="windowText" lastClr="000000"/>
              </a:solidFill>
            </a:rPr>
            <a:t> C</a:t>
          </a:r>
          <a:endParaRPr lang="es-ES_tradnl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0</xdr:colOff>
      <xdr:row>11</xdr:row>
      <xdr:rowOff>0</xdr:rowOff>
    </xdr:from>
    <xdr:to>
      <xdr:col>16</xdr:col>
      <xdr:colOff>510171</xdr:colOff>
      <xdr:row>13</xdr:row>
      <xdr:rowOff>65128</xdr:rowOff>
    </xdr:to>
    <xdr:sp macro="" textlink="">
      <xdr:nvSpPr>
        <xdr:cNvPr id="14" name="Rectángulo 13">
          <a:extLst>
            <a:ext uri="{FF2B5EF4-FFF2-40B4-BE49-F238E27FC236}">
              <a16:creationId xmlns:a16="http://schemas.microsoft.com/office/drawing/2014/main" id="{286F4C85-D5A1-3544-B779-B16B3C47D418}"/>
            </a:ext>
          </a:extLst>
        </xdr:cNvPr>
        <xdr:cNvSpPr/>
      </xdr:nvSpPr>
      <xdr:spPr>
        <a:xfrm>
          <a:off x="14404188" y="1791026"/>
          <a:ext cx="1389402" cy="390769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100">
              <a:solidFill>
                <a:sysClr val="windowText" lastClr="000000"/>
              </a:solidFill>
            </a:rPr>
            <a:t>Dep B</a:t>
          </a:r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16</xdr:col>
      <xdr:colOff>512775</xdr:colOff>
      <xdr:row>21</xdr:row>
      <xdr:rowOff>65128</xdr:rowOff>
    </xdr:to>
    <xdr:sp macro="" textlink="">
      <xdr:nvSpPr>
        <xdr:cNvPr id="15" name="Rectángulo 14">
          <a:extLst>
            <a:ext uri="{FF2B5EF4-FFF2-40B4-BE49-F238E27FC236}">
              <a16:creationId xmlns:a16="http://schemas.microsoft.com/office/drawing/2014/main" id="{0E62DB37-1E81-C94F-8401-FAFB69E04F8E}"/>
            </a:ext>
          </a:extLst>
        </xdr:cNvPr>
        <xdr:cNvSpPr/>
      </xdr:nvSpPr>
      <xdr:spPr>
        <a:xfrm>
          <a:off x="14404188" y="3093590"/>
          <a:ext cx="1392006" cy="390769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100">
              <a:solidFill>
                <a:sysClr val="windowText" lastClr="000000"/>
              </a:solidFill>
            </a:rPr>
            <a:t>Dep</a:t>
          </a:r>
          <a:r>
            <a:rPr lang="es-ES_tradnl" sz="1100" baseline="0">
              <a:solidFill>
                <a:sysClr val="windowText" lastClr="000000"/>
              </a:solidFill>
            </a:rPr>
            <a:t> B</a:t>
          </a:r>
          <a:endParaRPr lang="es-ES_tradnl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0</xdr:colOff>
      <xdr:row>19</xdr:row>
      <xdr:rowOff>0</xdr:rowOff>
    </xdr:from>
    <xdr:to>
      <xdr:col>19</xdr:col>
      <xdr:colOff>512775</xdr:colOff>
      <xdr:row>21</xdr:row>
      <xdr:rowOff>65128</xdr:rowOff>
    </xdr:to>
    <xdr:sp macro="" textlink="">
      <xdr:nvSpPr>
        <xdr:cNvPr id="16" name="Rectángulo 15">
          <a:extLst>
            <a:ext uri="{FF2B5EF4-FFF2-40B4-BE49-F238E27FC236}">
              <a16:creationId xmlns:a16="http://schemas.microsoft.com/office/drawing/2014/main" id="{4A24BFEB-CF1C-714F-A812-678E6659705F}"/>
            </a:ext>
          </a:extLst>
        </xdr:cNvPr>
        <xdr:cNvSpPr/>
      </xdr:nvSpPr>
      <xdr:spPr>
        <a:xfrm>
          <a:off x="17041880" y="3093590"/>
          <a:ext cx="1392006" cy="390769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100">
              <a:solidFill>
                <a:sysClr val="windowText" lastClr="000000"/>
              </a:solidFill>
            </a:rPr>
            <a:t>Dep</a:t>
          </a:r>
          <a:r>
            <a:rPr lang="es-ES_tradnl" sz="1100" baseline="0">
              <a:solidFill>
                <a:sysClr val="windowText" lastClr="000000"/>
              </a:solidFill>
            </a:rPr>
            <a:t> C</a:t>
          </a:r>
          <a:endParaRPr lang="es-ES_tradnl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19</xdr:col>
      <xdr:colOff>512775</xdr:colOff>
      <xdr:row>13</xdr:row>
      <xdr:rowOff>65128</xdr:rowOff>
    </xdr:to>
    <xdr:sp macro="" textlink="">
      <xdr:nvSpPr>
        <xdr:cNvPr id="17" name="Rectángulo 16">
          <a:extLst>
            <a:ext uri="{FF2B5EF4-FFF2-40B4-BE49-F238E27FC236}">
              <a16:creationId xmlns:a16="http://schemas.microsoft.com/office/drawing/2014/main" id="{4A827386-E794-8247-9AC4-BC66E6E4CC4E}"/>
            </a:ext>
          </a:extLst>
        </xdr:cNvPr>
        <xdr:cNvSpPr/>
      </xdr:nvSpPr>
      <xdr:spPr>
        <a:xfrm>
          <a:off x="17041880" y="1791026"/>
          <a:ext cx="1392006" cy="390769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100">
              <a:solidFill>
                <a:sysClr val="windowText" lastClr="000000"/>
              </a:solidFill>
            </a:rPr>
            <a:t>Dep</a:t>
          </a:r>
          <a:r>
            <a:rPr lang="es-ES_tradnl" sz="1100" baseline="0">
              <a:solidFill>
                <a:sysClr val="windowText" lastClr="000000"/>
              </a:solidFill>
            </a:rPr>
            <a:t> C</a:t>
          </a:r>
          <a:endParaRPr lang="es-ES_tradnl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721836</xdr:colOff>
      <xdr:row>7</xdr:row>
      <xdr:rowOff>32563</xdr:rowOff>
    </xdr:from>
    <xdr:to>
      <xdr:col>12</xdr:col>
      <xdr:colOff>814102</xdr:colOff>
      <xdr:row>11</xdr:row>
      <xdr:rowOff>10854</xdr:rowOff>
    </xdr:to>
    <xdr:cxnSp macro="">
      <xdr:nvCxnSpPr>
        <xdr:cNvPr id="19" name="Conector recto de flecha 18">
          <a:extLst>
            <a:ext uri="{FF2B5EF4-FFF2-40B4-BE49-F238E27FC236}">
              <a16:creationId xmlns:a16="http://schemas.microsoft.com/office/drawing/2014/main" id="{2D0E35F1-654E-4B48-9ADD-FCE3E19F5E73}"/>
            </a:ext>
          </a:extLst>
        </xdr:cNvPr>
        <xdr:cNvCxnSpPr>
          <a:stCxn id="2" idx="2"/>
        </xdr:cNvCxnSpPr>
      </xdr:nvCxnSpPr>
      <xdr:spPr>
        <a:xfrm>
          <a:off x="12488332" y="1172307"/>
          <a:ext cx="92266" cy="629573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499317</xdr:colOff>
      <xdr:row>6</xdr:row>
      <xdr:rowOff>130256</xdr:rowOff>
    </xdr:from>
    <xdr:to>
      <xdr:col>15</xdr:col>
      <xdr:colOff>0</xdr:colOff>
      <xdr:row>12</xdr:row>
      <xdr:rowOff>32565</xdr:rowOff>
    </xdr:to>
    <xdr:cxnSp macro="">
      <xdr:nvCxnSpPr>
        <xdr:cNvPr id="23" name="Conector recto de flecha 22">
          <a:extLst>
            <a:ext uri="{FF2B5EF4-FFF2-40B4-BE49-F238E27FC236}">
              <a16:creationId xmlns:a16="http://schemas.microsoft.com/office/drawing/2014/main" id="{21F53B58-82BE-404B-9E8B-1BDA18F16CBF}"/>
            </a:ext>
          </a:extLst>
        </xdr:cNvPr>
        <xdr:cNvCxnSpPr>
          <a:endCxn id="14" idx="1"/>
        </xdr:cNvCxnSpPr>
      </xdr:nvCxnSpPr>
      <xdr:spPr>
        <a:xfrm>
          <a:off x="13145043" y="1107179"/>
          <a:ext cx="1259145" cy="879232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696003</xdr:colOff>
      <xdr:row>13</xdr:row>
      <xdr:rowOff>65128</xdr:rowOff>
    </xdr:from>
    <xdr:to>
      <xdr:col>12</xdr:col>
      <xdr:colOff>696003</xdr:colOff>
      <xdr:row>19</xdr:row>
      <xdr:rowOff>0</xdr:rowOff>
    </xdr:to>
    <xdr:cxnSp macro="">
      <xdr:nvCxnSpPr>
        <xdr:cNvPr id="27" name="Conector recto de flecha 26">
          <a:extLst>
            <a:ext uri="{FF2B5EF4-FFF2-40B4-BE49-F238E27FC236}">
              <a16:creationId xmlns:a16="http://schemas.microsoft.com/office/drawing/2014/main" id="{65091830-C899-C54D-9E26-FB344BF6866B}"/>
            </a:ext>
          </a:extLst>
        </xdr:cNvPr>
        <xdr:cNvCxnSpPr>
          <a:stCxn id="10" idx="2"/>
          <a:endCxn id="11" idx="0"/>
        </xdr:cNvCxnSpPr>
      </xdr:nvCxnSpPr>
      <xdr:spPr>
        <a:xfrm>
          <a:off x="12462499" y="2181795"/>
          <a:ext cx="0" cy="911795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521026</xdr:colOff>
      <xdr:row>13</xdr:row>
      <xdr:rowOff>54273</xdr:rowOff>
    </xdr:from>
    <xdr:to>
      <xdr:col>15</xdr:col>
      <xdr:colOff>0</xdr:colOff>
      <xdr:row>20</xdr:row>
      <xdr:rowOff>32565</xdr:rowOff>
    </xdr:to>
    <xdr:cxnSp macro="">
      <xdr:nvCxnSpPr>
        <xdr:cNvPr id="29" name="Conector recto de flecha 28">
          <a:extLst>
            <a:ext uri="{FF2B5EF4-FFF2-40B4-BE49-F238E27FC236}">
              <a16:creationId xmlns:a16="http://schemas.microsoft.com/office/drawing/2014/main" id="{DD59D886-607D-D34C-B4A8-F3EFAAD8229E}"/>
            </a:ext>
          </a:extLst>
        </xdr:cNvPr>
        <xdr:cNvCxnSpPr>
          <a:endCxn id="15" idx="1"/>
        </xdr:cNvCxnSpPr>
      </xdr:nvCxnSpPr>
      <xdr:spPr>
        <a:xfrm>
          <a:off x="13166752" y="2170940"/>
          <a:ext cx="1237436" cy="1118035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499316</xdr:colOff>
      <xdr:row>13</xdr:row>
      <xdr:rowOff>86837</xdr:rowOff>
    </xdr:from>
    <xdr:to>
      <xdr:col>17</xdr:col>
      <xdr:colOff>868376</xdr:colOff>
      <xdr:row>19</xdr:row>
      <xdr:rowOff>65128</xdr:rowOff>
    </xdr:to>
    <xdr:cxnSp macro="">
      <xdr:nvCxnSpPr>
        <xdr:cNvPr id="31" name="Conector recto de flecha 30">
          <a:extLst>
            <a:ext uri="{FF2B5EF4-FFF2-40B4-BE49-F238E27FC236}">
              <a16:creationId xmlns:a16="http://schemas.microsoft.com/office/drawing/2014/main" id="{6DB40BE5-AB4B-A941-8C48-AE4BFE8CF0F7}"/>
            </a:ext>
          </a:extLst>
        </xdr:cNvPr>
        <xdr:cNvCxnSpPr/>
      </xdr:nvCxnSpPr>
      <xdr:spPr>
        <a:xfrm>
          <a:off x="15782735" y="2203504"/>
          <a:ext cx="1248291" cy="955214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510171</xdr:colOff>
      <xdr:row>6</xdr:row>
      <xdr:rowOff>54274</xdr:rowOff>
    </xdr:from>
    <xdr:to>
      <xdr:col>18</xdr:col>
      <xdr:colOff>0</xdr:colOff>
      <xdr:row>12</xdr:row>
      <xdr:rowOff>32565</xdr:rowOff>
    </xdr:to>
    <xdr:cxnSp macro="">
      <xdr:nvCxnSpPr>
        <xdr:cNvPr id="33" name="Conector recto de flecha 32">
          <a:extLst>
            <a:ext uri="{FF2B5EF4-FFF2-40B4-BE49-F238E27FC236}">
              <a16:creationId xmlns:a16="http://schemas.microsoft.com/office/drawing/2014/main" id="{A9668533-D6BB-7041-A02D-F9F56038B513}"/>
            </a:ext>
          </a:extLst>
        </xdr:cNvPr>
        <xdr:cNvCxnSpPr>
          <a:endCxn id="17" idx="1"/>
        </xdr:cNvCxnSpPr>
      </xdr:nvCxnSpPr>
      <xdr:spPr>
        <a:xfrm>
          <a:off x="15793590" y="1031197"/>
          <a:ext cx="1248290" cy="955214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694701</xdr:colOff>
      <xdr:row>6</xdr:row>
      <xdr:rowOff>65128</xdr:rowOff>
    </xdr:from>
    <xdr:to>
      <xdr:col>15</xdr:col>
      <xdr:colOff>696003</xdr:colOff>
      <xdr:row>11</xdr:row>
      <xdr:rowOff>0</xdr:rowOff>
    </xdr:to>
    <xdr:cxnSp macro="">
      <xdr:nvCxnSpPr>
        <xdr:cNvPr id="35" name="Conector recto de flecha 34">
          <a:extLst>
            <a:ext uri="{FF2B5EF4-FFF2-40B4-BE49-F238E27FC236}">
              <a16:creationId xmlns:a16="http://schemas.microsoft.com/office/drawing/2014/main" id="{4F6449BA-07B1-354B-B73E-2743F735FA53}"/>
            </a:ext>
          </a:extLst>
        </xdr:cNvPr>
        <xdr:cNvCxnSpPr>
          <a:stCxn id="12" idx="2"/>
          <a:endCxn id="14" idx="0"/>
        </xdr:cNvCxnSpPr>
      </xdr:nvCxnSpPr>
      <xdr:spPr>
        <a:xfrm flipH="1">
          <a:off x="15098889" y="1042051"/>
          <a:ext cx="1302" cy="748975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694701</xdr:colOff>
      <xdr:row>13</xdr:row>
      <xdr:rowOff>65128</xdr:rowOff>
    </xdr:from>
    <xdr:to>
      <xdr:col>15</xdr:col>
      <xdr:colOff>696003</xdr:colOff>
      <xdr:row>19</xdr:row>
      <xdr:rowOff>0</xdr:rowOff>
    </xdr:to>
    <xdr:cxnSp macro="">
      <xdr:nvCxnSpPr>
        <xdr:cNvPr id="37" name="Conector recto de flecha 36">
          <a:extLst>
            <a:ext uri="{FF2B5EF4-FFF2-40B4-BE49-F238E27FC236}">
              <a16:creationId xmlns:a16="http://schemas.microsoft.com/office/drawing/2014/main" id="{A69B05B0-0838-6F41-8A02-257D3DEDC7C1}"/>
            </a:ext>
          </a:extLst>
        </xdr:cNvPr>
        <xdr:cNvCxnSpPr>
          <a:stCxn id="14" idx="2"/>
          <a:endCxn id="15" idx="0"/>
        </xdr:cNvCxnSpPr>
      </xdr:nvCxnSpPr>
      <xdr:spPr>
        <a:xfrm>
          <a:off x="15098889" y="2181795"/>
          <a:ext cx="1302" cy="911795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477606</xdr:colOff>
      <xdr:row>5</xdr:row>
      <xdr:rowOff>130256</xdr:rowOff>
    </xdr:from>
    <xdr:to>
      <xdr:col>15</xdr:col>
      <xdr:colOff>65128</xdr:colOff>
      <xdr:row>5</xdr:row>
      <xdr:rowOff>141111</xdr:rowOff>
    </xdr:to>
    <xdr:cxnSp macro="">
      <xdr:nvCxnSpPr>
        <xdr:cNvPr id="39" name="Conector recto de flecha 38">
          <a:extLst>
            <a:ext uri="{FF2B5EF4-FFF2-40B4-BE49-F238E27FC236}">
              <a16:creationId xmlns:a16="http://schemas.microsoft.com/office/drawing/2014/main" id="{845BCB89-9B35-7B4C-BE31-D692113BE092}"/>
            </a:ext>
          </a:extLst>
        </xdr:cNvPr>
        <xdr:cNvCxnSpPr>
          <a:stCxn id="2" idx="3"/>
        </xdr:cNvCxnSpPr>
      </xdr:nvCxnSpPr>
      <xdr:spPr>
        <a:xfrm>
          <a:off x="13123332" y="944359"/>
          <a:ext cx="1345984" cy="10855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512775</xdr:colOff>
      <xdr:row>5</xdr:row>
      <xdr:rowOff>32564</xdr:rowOff>
    </xdr:from>
    <xdr:to>
      <xdr:col>18</xdr:col>
      <xdr:colOff>0</xdr:colOff>
      <xdr:row>5</xdr:row>
      <xdr:rowOff>32564</xdr:rowOff>
    </xdr:to>
    <xdr:cxnSp macro="">
      <xdr:nvCxnSpPr>
        <xdr:cNvPr id="41" name="Conector recto de flecha 40">
          <a:extLst>
            <a:ext uri="{FF2B5EF4-FFF2-40B4-BE49-F238E27FC236}">
              <a16:creationId xmlns:a16="http://schemas.microsoft.com/office/drawing/2014/main" id="{B9A7DDF1-70CB-454D-AFEB-9BC726D0D699}"/>
            </a:ext>
          </a:extLst>
        </xdr:cNvPr>
        <xdr:cNvCxnSpPr>
          <a:stCxn id="12" idx="3"/>
          <a:endCxn id="13" idx="1"/>
        </xdr:cNvCxnSpPr>
      </xdr:nvCxnSpPr>
      <xdr:spPr>
        <a:xfrm>
          <a:off x="15796194" y="846667"/>
          <a:ext cx="1245686" cy="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512776</xdr:colOff>
      <xdr:row>12</xdr:row>
      <xdr:rowOff>32565</xdr:rowOff>
    </xdr:from>
    <xdr:to>
      <xdr:col>15</xdr:col>
      <xdr:colOff>0</xdr:colOff>
      <xdr:row>12</xdr:row>
      <xdr:rowOff>32565</xdr:rowOff>
    </xdr:to>
    <xdr:cxnSp macro="">
      <xdr:nvCxnSpPr>
        <xdr:cNvPr id="46" name="Conector recto de flecha 45">
          <a:extLst>
            <a:ext uri="{FF2B5EF4-FFF2-40B4-BE49-F238E27FC236}">
              <a16:creationId xmlns:a16="http://schemas.microsoft.com/office/drawing/2014/main" id="{466AAFBA-429C-3241-B3D1-F3A206E66521}"/>
            </a:ext>
          </a:extLst>
        </xdr:cNvPr>
        <xdr:cNvCxnSpPr>
          <a:stCxn id="10" idx="3"/>
          <a:endCxn id="14" idx="1"/>
        </xdr:cNvCxnSpPr>
      </xdr:nvCxnSpPr>
      <xdr:spPr>
        <a:xfrm>
          <a:off x="13158502" y="1986411"/>
          <a:ext cx="1245686" cy="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510171</xdr:colOff>
      <xdr:row>12</xdr:row>
      <xdr:rowOff>32565</xdr:rowOff>
    </xdr:from>
    <xdr:to>
      <xdr:col>18</xdr:col>
      <xdr:colOff>0</xdr:colOff>
      <xdr:row>12</xdr:row>
      <xdr:rowOff>32565</xdr:rowOff>
    </xdr:to>
    <xdr:cxnSp macro="">
      <xdr:nvCxnSpPr>
        <xdr:cNvPr id="48" name="Conector recto de flecha 47">
          <a:extLst>
            <a:ext uri="{FF2B5EF4-FFF2-40B4-BE49-F238E27FC236}">
              <a16:creationId xmlns:a16="http://schemas.microsoft.com/office/drawing/2014/main" id="{72E9F21F-39B8-4B43-BDAA-1B2CE3D80C6E}"/>
            </a:ext>
          </a:extLst>
        </xdr:cNvPr>
        <xdr:cNvCxnSpPr>
          <a:stCxn id="14" idx="3"/>
          <a:endCxn id="17" idx="1"/>
        </xdr:cNvCxnSpPr>
      </xdr:nvCxnSpPr>
      <xdr:spPr>
        <a:xfrm>
          <a:off x="15793590" y="1986411"/>
          <a:ext cx="1248290" cy="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512776</xdr:colOff>
      <xdr:row>20</xdr:row>
      <xdr:rowOff>32565</xdr:rowOff>
    </xdr:from>
    <xdr:to>
      <xdr:col>15</xdr:col>
      <xdr:colOff>0</xdr:colOff>
      <xdr:row>20</xdr:row>
      <xdr:rowOff>32565</xdr:rowOff>
    </xdr:to>
    <xdr:cxnSp macro="">
      <xdr:nvCxnSpPr>
        <xdr:cNvPr id="50" name="Conector recto de flecha 49">
          <a:extLst>
            <a:ext uri="{FF2B5EF4-FFF2-40B4-BE49-F238E27FC236}">
              <a16:creationId xmlns:a16="http://schemas.microsoft.com/office/drawing/2014/main" id="{39C5B0D6-1360-104F-A0DD-48DD0893C6D9}"/>
            </a:ext>
          </a:extLst>
        </xdr:cNvPr>
        <xdr:cNvCxnSpPr>
          <a:stCxn id="11" idx="3"/>
          <a:endCxn id="15" idx="1"/>
        </xdr:cNvCxnSpPr>
      </xdr:nvCxnSpPr>
      <xdr:spPr>
        <a:xfrm>
          <a:off x="13158502" y="3288975"/>
          <a:ext cx="1245686" cy="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512775</xdr:colOff>
      <xdr:row>20</xdr:row>
      <xdr:rowOff>32565</xdr:rowOff>
    </xdr:from>
    <xdr:to>
      <xdr:col>18</xdr:col>
      <xdr:colOff>0</xdr:colOff>
      <xdr:row>20</xdr:row>
      <xdr:rowOff>32565</xdr:rowOff>
    </xdr:to>
    <xdr:cxnSp macro="">
      <xdr:nvCxnSpPr>
        <xdr:cNvPr id="52" name="Conector recto de flecha 51">
          <a:extLst>
            <a:ext uri="{FF2B5EF4-FFF2-40B4-BE49-F238E27FC236}">
              <a16:creationId xmlns:a16="http://schemas.microsoft.com/office/drawing/2014/main" id="{49D9049F-87C1-DD45-8334-BE5D052D9048}"/>
            </a:ext>
          </a:extLst>
        </xdr:cNvPr>
        <xdr:cNvCxnSpPr>
          <a:stCxn id="15" idx="3"/>
          <a:endCxn id="16" idx="1"/>
        </xdr:cNvCxnSpPr>
      </xdr:nvCxnSpPr>
      <xdr:spPr>
        <a:xfrm>
          <a:off x="15796194" y="3288975"/>
          <a:ext cx="1245686" cy="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696003</xdr:colOff>
      <xdr:row>6</xdr:row>
      <xdr:rowOff>65128</xdr:rowOff>
    </xdr:from>
    <xdr:to>
      <xdr:col>18</xdr:col>
      <xdr:colOff>696003</xdr:colOff>
      <xdr:row>11</xdr:row>
      <xdr:rowOff>0</xdr:rowOff>
    </xdr:to>
    <xdr:cxnSp macro="">
      <xdr:nvCxnSpPr>
        <xdr:cNvPr id="54" name="Conector recto de flecha 53">
          <a:extLst>
            <a:ext uri="{FF2B5EF4-FFF2-40B4-BE49-F238E27FC236}">
              <a16:creationId xmlns:a16="http://schemas.microsoft.com/office/drawing/2014/main" id="{954E47DD-7FA7-674F-A241-6DCB9115DC32}"/>
            </a:ext>
          </a:extLst>
        </xdr:cNvPr>
        <xdr:cNvCxnSpPr>
          <a:stCxn id="13" idx="2"/>
          <a:endCxn id="17" idx="0"/>
        </xdr:cNvCxnSpPr>
      </xdr:nvCxnSpPr>
      <xdr:spPr>
        <a:xfrm>
          <a:off x="17737883" y="1042051"/>
          <a:ext cx="0" cy="748975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696003</xdr:colOff>
      <xdr:row>13</xdr:row>
      <xdr:rowOff>65128</xdr:rowOff>
    </xdr:from>
    <xdr:to>
      <xdr:col>18</xdr:col>
      <xdr:colOff>696003</xdr:colOff>
      <xdr:row>19</xdr:row>
      <xdr:rowOff>0</xdr:rowOff>
    </xdr:to>
    <xdr:cxnSp macro="">
      <xdr:nvCxnSpPr>
        <xdr:cNvPr id="56" name="Conector recto de flecha 55">
          <a:extLst>
            <a:ext uri="{FF2B5EF4-FFF2-40B4-BE49-F238E27FC236}">
              <a16:creationId xmlns:a16="http://schemas.microsoft.com/office/drawing/2014/main" id="{8675C699-D989-014A-926C-D122442362CF}"/>
            </a:ext>
          </a:extLst>
        </xdr:cNvPr>
        <xdr:cNvCxnSpPr>
          <a:stCxn id="17" idx="2"/>
          <a:endCxn id="16" idx="0"/>
        </xdr:cNvCxnSpPr>
      </xdr:nvCxnSpPr>
      <xdr:spPr>
        <a:xfrm>
          <a:off x="17737883" y="2181795"/>
          <a:ext cx="0" cy="911795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512775</xdr:colOff>
      <xdr:row>12</xdr:row>
      <xdr:rowOff>32564</xdr:rowOff>
    </xdr:from>
    <xdr:to>
      <xdr:col>20</xdr:col>
      <xdr:colOff>314786</xdr:colOff>
      <xdr:row>12</xdr:row>
      <xdr:rowOff>32565</xdr:rowOff>
    </xdr:to>
    <xdr:cxnSp macro="">
      <xdr:nvCxnSpPr>
        <xdr:cNvPr id="58" name="Conector recto de flecha 57">
          <a:extLst>
            <a:ext uri="{FF2B5EF4-FFF2-40B4-BE49-F238E27FC236}">
              <a16:creationId xmlns:a16="http://schemas.microsoft.com/office/drawing/2014/main" id="{30BCD7FD-8394-0845-9479-D69EA0E82784}"/>
            </a:ext>
          </a:extLst>
        </xdr:cNvPr>
        <xdr:cNvCxnSpPr>
          <a:stCxn id="17" idx="3"/>
        </xdr:cNvCxnSpPr>
      </xdr:nvCxnSpPr>
      <xdr:spPr>
        <a:xfrm flipV="1">
          <a:off x="18433886" y="1986410"/>
          <a:ext cx="681242" cy="1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98"/>
  <sheetViews>
    <sheetView tabSelected="1" topLeftCell="L1" zoomScale="117" zoomScaleNormal="150" workbookViewId="0">
      <selection activeCell="U12" sqref="U12"/>
    </sheetView>
  </sheetViews>
  <sheetFormatPr baseColWidth="10" defaultColWidth="11.5" defaultRowHeight="13" x14ac:dyDescent="0.15"/>
  <cols>
    <col min="1" max="1" width="23.6640625" bestFit="1" customWidth="1"/>
    <col min="2" max="2" width="5.6640625" customWidth="1"/>
    <col min="3" max="3" width="10.5" customWidth="1"/>
    <col min="4" max="4" width="12.6640625" bestFit="1" customWidth="1"/>
    <col min="5" max="5" width="15.5" bestFit="1" customWidth="1"/>
    <col min="6" max="6" width="18.5" bestFit="1" customWidth="1"/>
    <col min="7" max="7" width="5.6640625" customWidth="1"/>
    <col min="10" max="10" width="13.6640625" bestFit="1" customWidth="1"/>
    <col min="11" max="11" width="11.33203125" customWidth="1"/>
    <col min="12" max="12" width="14" customWidth="1"/>
  </cols>
  <sheetData>
    <row r="1" spans="1:21" x14ac:dyDescent="0.15">
      <c r="A1" s="1" t="s">
        <v>33</v>
      </c>
    </row>
    <row r="2" spans="1:21" x14ac:dyDescent="0.15">
      <c r="D2" s="1" t="s">
        <v>0</v>
      </c>
      <c r="E2" s="1"/>
      <c r="F2" s="1"/>
      <c r="G2" s="1" t="s">
        <v>1</v>
      </c>
      <c r="O2" s="1" t="s">
        <v>39</v>
      </c>
    </row>
    <row r="3" spans="1:21" x14ac:dyDescent="0.15">
      <c r="A3" s="1" t="s">
        <v>17</v>
      </c>
      <c r="C3">
        <v>1800</v>
      </c>
    </row>
    <row r="5" spans="1:21" x14ac:dyDescent="0.15">
      <c r="A5" s="2" t="s">
        <v>2</v>
      </c>
      <c r="B5" s="3"/>
      <c r="C5" s="2"/>
      <c r="D5" s="2"/>
      <c r="E5" s="13" t="s">
        <v>11</v>
      </c>
      <c r="F5" s="2" t="s">
        <v>10</v>
      </c>
      <c r="G5" s="3"/>
      <c r="H5" s="3"/>
      <c r="I5" s="4">
        <v>600</v>
      </c>
      <c r="J5" s="2" t="s">
        <v>11</v>
      </c>
      <c r="K5" s="35"/>
    </row>
    <row r="6" spans="1:21" x14ac:dyDescent="0.15">
      <c r="A6" s="3"/>
      <c r="B6" s="3" t="s">
        <v>6</v>
      </c>
      <c r="C6" s="2" t="s">
        <v>7</v>
      </c>
      <c r="D6" s="2" t="s">
        <v>8</v>
      </c>
      <c r="E6" s="13" t="s">
        <v>9</v>
      </c>
      <c r="F6" s="3"/>
      <c r="G6" s="3" t="s">
        <v>6</v>
      </c>
      <c r="H6" s="2" t="s">
        <v>7</v>
      </c>
      <c r="I6" s="2" t="s">
        <v>8</v>
      </c>
      <c r="J6" s="2" t="s">
        <v>9</v>
      </c>
      <c r="K6" s="35"/>
      <c r="L6" s="40" t="s">
        <v>37</v>
      </c>
    </row>
    <row r="7" spans="1:21" x14ac:dyDescent="0.15">
      <c r="A7" s="3" t="s">
        <v>3</v>
      </c>
      <c r="B7" s="3"/>
      <c r="C7" s="3"/>
      <c r="D7" s="3"/>
      <c r="E7" s="14"/>
      <c r="F7" s="3" t="s">
        <v>3</v>
      </c>
      <c r="G7" s="15">
        <v>0</v>
      </c>
      <c r="H7" s="9"/>
      <c r="I7" s="3"/>
      <c r="J7" s="3"/>
      <c r="K7" s="9"/>
    </row>
    <row r="8" spans="1:21" x14ac:dyDescent="0.15">
      <c r="A8" s="3" t="s">
        <v>4</v>
      </c>
      <c r="B8" s="3"/>
      <c r="C8" s="3"/>
      <c r="D8" s="3"/>
      <c r="E8" s="14"/>
      <c r="F8" s="3" t="s">
        <v>4</v>
      </c>
      <c r="G8" s="6">
        <v>0.4</v>
      </c>
      <c r="H8" s="3">
        <f>+$I$5*G8</f>
        <v>240</v>
      </c>
      <c r="I8" s="28">
        <f>+D32</f>
        <v>160</v>
      </c>
      <c r="J8" s="28">
        <f>+I8*H8</f>
        <v>38400</v>
      </c>
      <c r="K8" s="29"/>
    </row>
    <row r="9" spans="1:21" x14ac:dyDescent="0.15">
      <c r="A9" s="3" t="s">
        <v>12</v>
      </c>
      <c r="B9" s="3"/>
      <c r="C9" s="3"/>
      <c r="D9" s="3"/>
      <c r="E9" s="14"/>
      <c r="F9" s="3" t="s">
        <v>12</v>
      </c>
      <c r="G9" s="6">
        <v>0.6</v>
      </c>
      <c r="H9" s="3">
        <f>+$I$5*G9</f>
        <v>360</v>
      </c>
      <c r="I9" s="28">
        <f>+E32</f>
        <v>75</v>
      </c>
      <c r="J9" s="28">
        <f>+I9*H9</f>
        <v>27000</v>
      </c>
      <c r="K9" s="29"/>
    </row>
    <row r="10" spans="1:21" x14ac:dyDescent="0.15">
      <c r="A10" s="3" t="s">
        <v>5</v>
      </c>
      <c r="B10" s="3"/>
      <c r="C10" s="3"/>
      <c r="D10" s="3"/>
      <c r="E10" s="14"/>
      <c r="F10" s="3" t="s">
        <v>5</v>
      </c>
      <c r="G10" s="6">
        <v>0.5</v>
      </c>
      <c r="H10" s="3">
        <f>+$I$5*G10</f>
        <v>300</v>
      </c>
      <c r="I10" s="28">
        <f>+F32</f>
        <v>25</v>
      </c>
      <c r="J10" s="28">
        <f>+I10*H10</f>
        <v>7500</v>
      </c>
      <c r="K10" s="29"/>
    </row>
    <row r="11" spans="1:21" x14ac:dyDescent="0.15">
      <c r="A11" s="3"/>
      <c r="B11" s="3"/>
      <c r="C11" s="3"/>
      <c r="D11" s="3"/>
      <c r="E11" s="14"/>
      <c r="F11" s="3"/>
      <c r="G11" s="6"/>
      <c r="H11" s="3"/>
      <c r="I11" s="28"/>
      <c r="J11" s="28"/>
      <c r="K11" s="29"/>
    </row>
    <row r="12" spans="1:21" x14ac:dyDescent="0.15">
      <c r="A12" s="2" t="s">
        <v>9</v>
      </c>
      <c r="B12" s="3"/>
      <c r="C12" s="3"/>
      <c r="D12" s="3"/>
      <c r="E12" s="14"/>
      <c r="F12" s="2" t="s">
        <v>9</v>
      </c>
      <c r="G12" s="6"/>
      <c r="H12" s="3"/>
      <c r="I12" s="28"/>
      <c r="J12" s="28">
        <f>SUM(J8:J11)</f>
        <v>72900</v>
      </c>
      <c r="K12" s="29"/>
      <c r="L12" s="1" t="s">
        <v>38</v>
      </c>
      <c r="U12" s="1" t="s">
        <v>41</v>
      </c>
    </row>
    <row r="13" spans="1:21" x14ac:dyDescent="0.15">
      <c r="E13" s="13"/>
      <c r="F13" s="16"/>
      <c r="G13" s="9"/>
      <c r="H13" s="9"/>
      <c r="I13" s="29"/>
      <c r="J13" s="30"/>
      <c r="K13" s="29"/>
    </row>
    <row r="14" spans="1:21" x14ac:dyDescent="0.15">
      <c r="A14" s="2" t="s">
        <v>13</v>
      </c>
      <c r="B14" s="3"/>
      <c r="C14" s="3"/>
      <c r="D14" s="3"/>
      <c r="E14" s="14" t="s">
        <v>14</v>
      </c>
      <c r="F14" s="2" t="s">
        <v>16</v>
      </c>
      <c r="G14" s="3"/>
      <c r="H14" s="3"/>
      <c r="I14" s="28"/>
      <c r="J14" s="28"/>
      <c r="K14" s="29"/>
    </row>
    <row r="15" spans="1:21" x14ac:dyDescent="0.15">
      <c r="A15" s="2"/>
      <c r="B15" s="3"/>
      <c r="C15" s="3"/>
      <c r="D15" s="3"/>
      <c r="E15" s="24"/>
      <c r="F15" s="2" t="s">
        <v>11</v>
      </c>
      <c r="G15" s="3"/>
      <c r="H15" s="3"/>
      <c r="I15" s="31" t="s">
        <v>8</v>
      </c>
      <c r="J15" s="31" t="s">
        <v>9</v>
      </c>
      <c r="K15" s="36"/>
    </row>
    <row r="16" spans="1:21" x14ac:dyDescent="0.15">
      <c r="A16" s="3" t="s">
        <v>3</v>
      </c>
      <c r="B16" s="3"/>
      <c r="C16" s="3"/>
      <c r="D16" s="3"/>
      <c r="E16" s="25"/>
      <c r="F16" s="16"/>
      <c r="G16" s="3"/>
      <c r="H16" s="3"/>
      <c r="I16" s="28"/>
      <c r="J16" s="28"/>
      <c r="K16" s="29"/>
    </row>
    <row r="17" spans="1:12" x14ac:dyDescent="0.15">
      <c r="A17" s="3" t="s">
        <v>4</v>
      </c>
      <c r="B17" s="3"/>
      <c r="C17" s="3"/>
      <c r="D17" s="3"/>
      <c r="E17" s="26">
        <v>230400</v>
      </c>
      <c r="F17" s="4">
        <f>+$C$3-$I$5</f>
        <v>1200</v>
      </c>
      <c r="G17" s="3"/>
      <c r="H17" s="3"/>
      <c r="I17" s="28">
        <f>+J17/F17</f>
        <v>160</v>
      </c>
      <c r="J17" s="28">
        <f>+E8+E17-J8</f>
        <v>192000</v>
      </c>
      <c r="K17" s="29"/>
    </row>
    <row r="18" spans="1:12" x14ac:dyDescent="0.15">
      <c r="A18" s="3" t="s">
        <v>12</v>
      </c>
      <c r="B18" s="3"/>
      <c r="C18" s="3"/>
      <c r="D18" s="3"/>
      <c r="E18" s="26">
        <v>117000</v>
      </c>
      <c r="F18" s="4">
        <f>+$C$3-$I$5</f>
        <v>1200</v>
      </c>
      <c r="G18" s="3"/>
      <c r="H18" s="3"/>
      <c r="I18" s="28">
        <f>+J18/F18</f>
        <v>75</v>
      </c>
      <c r="J18" s="28">
        <f>+E9+E18-J9</f>
        <v>90000</v>
      </c>
      <c r="K18" s="29"/>
    </row>
    <row r="19" spans="1:12" x14ac:dyDescent="0.15">
      <c r="A19" s="3" t="s">
        <v>5</v>
      </c>
      <c r="B19" s="3"/>
      <c r="C19" s="3"/>
      <c r="D19" s="3"/>
      <c r="E19" s="26">
        <v>37500</v>
      </c>
      <c r="F19" s="4">
        <f>+$C$3-$I$5</f>
        <v>1200</v>
      </c>
      <c r="G19" s="3"/>
      <c r="H19" s="3"/>
      <c r="I19" s="28">
        <f>+J19/F19</f>
        <v>25</v>
      </c>
      <c r="J19" s="28">
        <f>+E10+E19-J10</f>
        <v>30000</v>
      </c>
      <c r="K19" s="29"/>
    </row>
    <row r="20" spans="1:12" x14ac:dyDescent="0.15">
      <c r="A20" s="2" t="s">
        <v>15</v>
      </c>
      <c r="B20" s="3"/>
      <c r="C20" s="3"/>
      <c r="D20" s="3"/>
      <c r="E20" s="24"/>
      <c r="F20" s="4"/>
      <c r="G20" s="3"/>
      <c r="H20" s="2" t="s">
        <v>15</v>
      </c>
      <c r="I20" s="28">
        <f>SUM(I17:I19)</f>
        <v>260</v>
      </c>
      <c r="J20" s="28">
        <f>SUM(J17:J19)</f>
        <v>312000</v>
      </c>
      <c r="K20" s="29"/>
    </row>
    <row r="21" spans="1:12" x14ac:dyDescent="0.15">
      <c r="A21" s="3"/>
      <c r="B21" s="3"/>
      <c r="C21" s="3"/>
      <c r="D21" s="3"/>
      <c r="E21" s="24"/>
      <c r="F21" s="3"/>
      <c r="G21" s="3"/>
      <c r="H21" s="3"/>
      <c r="I21" s="28"/>
      <c r="J21" s="28"/>
      <c r="K21" s="29"/>
      <c r="L21" s="1" t="s">
        <v>40</v>
      </c>
    </row>
    <row r="22" spans="1:12" x14ac:dyDescent="0.15">
      <c r="A22" s="2" t="s">
        <v>9</v>
      </c>
      <c r="B22" s="3"/>
      <c r="C22" s="3"/>
      <c r="D22" s="3"/>
      <c r="E22" s="27">
        <f>SUM(E17:E21)</f>
        <v>384900</v>
      </c>
      <c r="F22" s="3"/>
      <c r="G22" s="3"/>
      <c r="H22" s="2" t="s">
        <v>9</v>
      </c>
      <c r="I22" s="28"/>
      <c r="J22" s="31">
        <f>+J20+J12</f>
        <v>384900</v>
      </c>
      <c r="K22" s="36"/>
    </row>
    <row r="23" spans="1:12" x14ac:dyDescent="0.15">
      <c r="I23" s="25"/>
      <c r="J23" s="25"/>
      <c r="K23" s="25"/>
    </row>
    <row r="24" spans="1:12" x14ac:dyDescent="0.15">
      <c r="D24" s="1" t="s">
        <v>18</v>
      </c>
      <c r="H24" t="s">
        <v>32</v>
      </c>
      <c r="I24" s="25"/>
      <c r="J24" s="25">
        <f>+J20/F17</f>
        <v>260</v>
      </c>
      <c r="K24" s="25"/>
    </row>
    <row r="25" spans="1:12" x14ac:dyDescent="0.15">
      <c r="A25" s="3"/>
      <c r="B25" s="3"/>
      <c r="C25" s="2" t="s">
        <v>11</v>
      </c>
      <c r="D25" s="2" t="s">
        <v>4</v>
      </c>
      <c r="E25" s="2" t="s">
        <v>12</v>
      </c>
      <c r="F25" s="8" t="s">
        <v>5</v>
      </c>
      <c r="G25" s="9"/>
      <c r="H25" s="9"/>
      <c r="I25" s="9"/>
    </row>
    <row r="26" spans="1:12" x14ac:dyDescent="0.15">
      <c r="A26" s="3" t="s">
        <v>19</v>
      </c>
      <c r="B26" s="3"/>
      <c r="C26" s="3">
        <v>0</v>
      </c>
      <c r="D26" s="3"/>
      <c r="E26" s="3"/>
      <c r="F26" s="3"/>
      <c r="G26" s="9"/>
      <c r="H26" s="9"/>
      <c r="I26" s="9"/>
    </row>
    <row r="27" spans="1:12" x14ac:dyDescent="0.15">
      <c r="A27" s="3" t="s">
        <v>20</v>
      </c>
      <c r="B27" s="3"/>
      <c r="C27" s="3">
        <f>+C3</f>
        <v>1800</v>
      </c>
      <c r="D27" s="3"/>
      <c r="E27" s="3"/>
      <c r="F27" s="3"/>
      <c r="G27" s="9"/>
      <c r="H27" s="9"/>
      <c r="I27" s="9"/>
    </row>
    <row r="28" spans="1:12" x14ac:dyDescent="0.15">
      <c r="A28" s="3" t="s">
        <v>21</v>
      </c>
      <c r="B28" s="3"/>
      <c r="C28" s="3">
        <f>+I5</f>
        <v>600</v>
      </c>
      <c r="D28" s="3">
        <f>+C27-C28</f>
        <v>1200</v>
      </c>
      <c r="E28" s="3">
        <f>+C27-C28</f>
        <v>1200</v>
      </c>
      <c r="F28" s="3">
        <f>+C27-C28</f>
        <v>1200</v>
      </c>
      <c r="G28" s="9"/>
      <c r="H28" s="9"/>
      <c r="I28" s="9"/>
    </row>
    <row r="29" spans="1:12" x14ac:dyDescent="0.15">
      <c r="A29" s="3" t="s">
        <v>22</v>
      </c>
      <c r="B29" s="3"/>
      <c r="C29" s="3"/>
      <c r="D29" s="32">
        <f>+E17</f>
        <v>230400</v>
      </c>
      <c r="E29" s="32">
        <f>+E18</f>
        <v>117000</v>
      </c>
      <c r="F29" s="32">
        <f>+E19</f>
        <v>37500</v>
      </c>
      <c r="G29" s="9"/>
      <c r="H29" s="9"/>
      <c r="I29" s="9"/>
    </row>
    <row r="30" spans="1:12" x14ac:dyDescent="0.15">
      <c r="A30" s="3" t="s">
        <v>23</v>
      </c>
      <c r="B30" s="3"/>
      <c r="C30" s="3"/>
      <c r="D30" s="3">
        <f>+H8</f>
        <v>240</v>
      </c>
      <c r="E30" s="3">
        <f>+H9</f>
        <v>360</v>
      </c>
      <c r="F30" s="3">
        <f>+H10</f>
        <v>300</v>
      </c>
      <c r="G30" s="9"/>
      <c r="H30" s="9"/>
      <c r="I30" s="9"/>
    </row>
    <row r="31" spans="1:12" x14ac:dyDescent="0.15">
      <c r="A31" s="3" t="s">
        <v>24</v>
      </c>
      <c r="B31" s="3"/>
      <c r="C31" s="3"/>
      <c r="D31" s="3">
        <f>+D30+D28</f>
        <v>1440</v>
      </c>
      <c r="E31" s="3">
        <f>+E30+E28</f>
        <v>1560</v>
      </c>
      <c r="F31" s="3">
        <f>+F30+F28</f>
        <v>1500</v>
      </c>
      <c r="G31" s="9"/>
      <c r="H31" s="9"/>
      <c r="I31" s="9"/>
    </row>
    <row r="32" spans="1:12" x14ac:dyDescent="0.15">
      <c r="A32" s="5" t="s">
        <v>25</v>
      </c>
      <c r="B32" s="3"/>
      <c r="C32" s="3"/>
      <c r="D32" s="28">
        <f>+D29/D31</f>
        <v>160</v>
      </c>
      <c r="E32" s="28">
        <f>+E29/E31</f>
        <v>75</v>
      </c>
      <c r="F32" s="28">
        <f>+F29/F31</f>
        <v>25</v>
      </c>
      <c r="G32" s="9"/>
      <c r="H32" s="9"/>
      <c r="I32" s="9"/>
    </row>
    <row r="35" spans="1:11" x14ac:dyDescent="0.15">
      <c r="D35" s="1" t="s">
        <v>0</v>
      </c>
      <c r="E35" s="1"/>
      <c r="F35" s="1"/>
      <c r="G35" s="1" t="s">
        <v>26</v>
      </c>
    </row>
    <row r="36" spans="1:11" x14ac:dyDescent="0.15">
      <c r="A36" s="1" t="s">
        <v>17</v>
      </c>
      <c r="C36">
        <v>1200</v>
      </c>
    </row>
    <row r="38" spans="1:11" x14ac:dyDescent="0.15">
      <c r="A38" s="2" t="s">
        <v>2</v>
      </c>
      <c r="B38" s="3"/>
      <c r="C38" s="2"/>
      <c r="D38" s="2">
        <v>900</v>
      </c>
      <c r="E38" s="2" t="s">
        <v>11</v>
      </c>
      <c r="F38" s="2" t="s">
        <v>10</v>
      </c>
      <c r="G38" s="3"/>
      <c r="H38" s="3"/>
      <c r="I38" s="4">
        <v>0</v>
      </c>
      <c r="J38" s="2" t="s">
        <v>11</v>
      </c>
      <c r="K38" s="35"/>
    </row>
    <row r="39" spans="1:11" x14ac:dyDescent="0.15">
      <c r="A39" s="3"/>
      <c r="B39" s="3" t="s">
        <v>6</v>
      </c>
      <c r="C39" s="2" t="s">
        <v>7</v>
      </c>
      <c r="D39" s="2" t="s">
        <v>8</v>
      </c>
      <c r="E39" s="2" t="s">
        <v>9</v>
      </c>
      <c r="F39" s="3"/>
      <c r="G39" s="3" t="s">
        <v>6</v>
      </c>
      <c r="H39" s="2" t="s">
        <v>7</v>
      </c>
      <c r="I39" s="2" t="s">
        <v>8</v>
      </c>
      <c r="J39" s="2" t="s">
        <v>9</v>
      </c>
      <c r="K39" s="35"/>
    </row>
    <row r="40" spans="1:11" x14ac:dyDescent="0.15">
      <c r="A40" s="3" t="s">
        <v>27</v>
      </c>
      <c r="B40" s="6">
        <v>1</v>
      </c>
      <c r="C40" s="3">
        <f>+D38</f>
        <v>900</v>
      </c>
      <c r="D40" s="28">
        <v>300</v>
      </c>
      <c r="E40" s="17">
        <f>+D40*C40</f>
        <v>270000</v>
      </c>
      <c r="F40" s="3" t="s">
        <v>3</v>
      </c>
      <c r="G40" s="7">
        <v>0</v>
      </c>
      <c r="I40" s="3"/>
      <c r="J40" s="17"/>
      <c r="K40" s="37"/>
    </row>
    <row r="41" spans="1:11" x14ac:dyDescent="0.15">
      <c r="A41" s="3" t="s">
        <v>4</v>
      </c>
      <c r="B41" s="6">
        <v>0.7</v>
      </c>
      <c r="C41" s="3">
        <f>+B41*$D$38</f>
        <v>630</v>
      </c>
      <c r="D41" s="28">
        <v>70</v>
      </c>
      <c r="E41" s="17">
        <f>+D41*C41</f>
        <v>44100</v>
      </c>
      <c r="F41" s="3" t="s">
        <v>4</v>
      </c>
      <c r="G41" s="6">
        <v>0</v>
      </c>
      <c r="H41" s="3">
        <f>+$I$5*G41</f>
        <v>0</v>
      </c>
      <c r="I41" s="3">
        <f>+D65</f>
        <v>0</v>
      </c>
      <c r="J41" s="17">
        <f>+I41*H41</f>
        <v>0</v>
      </c>
      <c r="K41" s="37"/>
    </row>
    <row r="42" spans="1:11" x14ac:dyDescent="0.15">
      <c r="A42" s="3" t="s">
        <v>12</v>
      </c>
      <c r="B42" s="6">
        <v>0.5</v>
      </c>
      <c r="C42" s="3">
        <f>+B42*$D$38</f>
        <v>450</v>
      </c>
      <c r="D42" s="28">
        <v>90</v>
      </c>
      <c r="E42" s="17">
        <f>+D42*C42</f>
        <v>40500</v>
      </c>
      <c r="F42" s="3" t="s">
        <v>12</v>
      </c>
      <c r="G42" s="6">
        <v>0</v>
      </c>
      <c r="H42" s="3">
        <f>+$I$5*G42</f>
        <v>0</v>
      </c>
      <c r="I42" s="3">
        <f>+E65</f>
        <v>0</v>
      </c>
      <c r="J42" s="17">
        <f>+I42*H42</f>
        <v>0</v>
      </c>
      <c r="K42" s="37"/>
    </row>
    <row r="43" spans="1:11" x14ac:dyDescent="0.15">
      <c r="A43" s="3" t="s">
        <v>5</v>
      </c>
      <c r="B43" s="6">
        <v>0.9</v>
      </c>
      <c r="C43" s="3">
        <f>+B43*$D$38</f>
        <v>810</v>
      </c>
      <c r="D43" s="28">
        <v>20</v>
      </c>
      <c r="E43" s="17">
        <f>+D43*C43</f>
        <v>16200</v>
      </c>
      <c r="F43" s="3" t="s">
        <v>5</v>
      </c>
      <c r="G43" s="6">
        <v>0</v>
      </c>
      <c r="H43" s="3">
        <f>+$I$5*G43</f>
        <v>0</v>
      </c>
      <c r="I43" s="3">
        <f>+F65</f>
        <v>0</v>
      </c>
      <c r="J43" s="17">
        <f>+I43*H43</f>
        <v>0</v>
      </c>
      <c r="K43" s="37"/>
    </row>
    <row r="44" spans="1:11" x14ac:dyDescent="0.15">
      <c r="A44" s="3"/>
      <c r="B44" s="3"/>
      <c r="C44" s="3"/>
      <c r="D44" s="3"/>
      <c r="E44" s="17"/>
      <c r="F44" s="3"/>
      <c r="G44" s="6"/>
      <c r="H44" s="3"/>
      <c r="I44" s="3"/>
      <c r="J44" s="17"/>
      <c r="K44" s="37"/>
    </row>
    <row r="45" spans="1:11" x14ac:dyDescent="0.15">
      <c r="A45" s="2" t="s">
        <v>9</v>
      </c>
      <c r="B45" s="3"/>
      <c r="C45" s="3"/>
      <c r="D45" s="3"/>
      <c r="E45" s="18">
        <f>SUM(E40:E44)</f>
        <v>370800</v>
      </c>
      <c r="F45" s="2" t="s">
        <v>9</v>
      </c>
      <c r="G45" s="6"/>
      <c r="H45" s="3"/>
      <c r="I45" s="3"/>
      <c r="J45" s="17">
        <f>SUM(J41:J44)</f>
        <v>0</v>
      </c>
      <c r="K45" s="37"/>
    </row>
    <row r="46" spans="1:11" x14ac:dyDescent="0.15">
      <c r="E46" s="19"/>
      <c r="J46" s="19"/>
      <c r="K46" s="19"/>
    </row>
    <row r="47" spans="1:11" x14ac:dyDescent="0.15">
      <c r="A47" s="2" t="s">
        <v>13</v>
      </c>
      <c r="B47" s="3"/>
      <c r="C47" s="3"/>
      <c r="D47" s="3"/>
      <c r="E47" s="17" t="s">
        <v>14</v>
      </c>
      <c r="F47" s="2" t="s">
        <v>16</v>
      </c>
      <c r="G47" s="3"/>
      <c r="H47" s="3"/>
      <c r="I47" s="3"/>
      <c r="J47" s="17"/>
      <c r="K47" s="37"/>
    </row>
    <row r="48" spans="1:11" x14ac:dyDescent="0.15">
      <c r="A48" s="2"/>
      <c r="B48" s="3"/>
      <c r="C48" s="3"/>
      <c r="D48" s="3"/>
      <c r="E48" s="17"/>
      <c r="F48" s="2" t="s">
        <v>11</v>
      </c>
      <c r="G48" s="3"/>
      <c r="H48" s="3"/>
      <c r="I48" s="2" t="s">
        <v>8</v>
      </c>
      <c r="J48" s="18" t="s">
        <v>9</v>
      </c>
      <c r="K48" s="38"/>
    </row>
    <row r="49" spans="1:12" x14ac:dyDescent="0.15">
      <c r="A49" s="3" t="s">
        <v>27</v>
      </c>
      <c r="B49" s="3"/>
      <c r="C49" s="3"/>
      <c r="D49" s="3"/>
      <c r="E49" s="19">
        <f>+I20*C36</f>
        <v>312000</v>
      </c>
      <c r="F49">
        <f>+$C$36+$D$38</f>
        <v>2100</v>
      </c>
      <c r="G49" s="3"/>
      <c r="H49" s="3"/>
      <c r="I49" s="10">
        <f>+J49/F49</f>
        <v>277.14285714285717</v>
      </c>
      <c r="J49" s="17">
        <f>+E40+E49-J40</f>
        <v>582000</v>
      </c>
      <c r="K49" s="37"/>
    </row>
    <row r="50" spans="1:12" x14ac:dyDescent="0.15">
      <c r="A50" s="3" t="s">
        <v>4</v>
      </c>
      <c r="B50" s="3"/>
      <c r="C50" s="3"/>
      <c r="D50" s="3"/>
      <c r="E50" s="20">
        <v>294000</v>
      </c>
      <c r="F50">
        <f>+$C$36+$D$38</f>
        <v>2100</v>
      </c>
      <c r="G50" s="3"/>
      <c r="H50" s="3"/>
      <c r="I50" s="10">
        <f>+J50/F50</f>
        <v>161</v>
      </c>
      <c r="J50" s="17">
        <f>+E41+E50-J41</f>
        <v>338100</v>
      </c>
      <c r="K50" s="37"/>
    </row>
    <row r="51" spans="1:12" x14ac:dyDescent="0.15">
      <c r="A51" s="3" t="s">
        <v>12</v>
      </c>
      <c r="B51" s="3"/>
      <c r="C51" s="3"/>
      <c r="D51" s="3"/>
      <c r="E51" s="20">
        <v>297000</v>
      </c>
      <c r="F51">
        <f>+$C$36+$D$38</f>
        <v>2100</v>
      </c>
      <c r="G51" s="3"/>
      <c r="H51" s="3"/>
      <c r="I51" s="10">
        <f>+J51/F51</f>
        <v>160.71428571428572</v>
      </c>
      <c r="J51" s="17">
        <f>+E42+E51-J42</f>
        <v>337500</v>
      </c>
      <c r="K51" s="37"/>
    </row>
    <row r="52" spans="1:12" x14ac:dyDescent="0.15">
      <c r="A52" s="3" t="s">
        <v>5</v>
      </c>
      <c r="B52" s="3"/>
      <c r="C52" s="3"/>
      <c r="D52" s="3"/>
      <c r="E52" s="20">
        <v>77400</v>
      </c>
      <c r="F52">
        <f>+$C$36+$D$38</f>
        <v>2100</v>
      </c>
      <c r="G52" s="3"/>
      <c r="H52" s="3"/>
      <c r="I52" s="10">
        <f>+J52/F52</f>
        <v>44.571428571428569</v>
      </c>
      <c r="J52" s="17">
        <f>+E43+E52-J43</f>
        <v>93600</v>
      </c>
      <c r="K52" s="37"/>
    </row>
    <row r="53" spans="1:12" x14ac:dyDescent="0.15">
      <c r="A53" s="2" t="s">
        <v>15</v>
      </c>
      <c r="B53" s="3"/>
      <c r="C53" s="3"/>
      <c r="D53" s="3"/>
      <c r="E53" s="17">
        <f>SUM(E49:E52)</f>
        <v>980400</v>
      </c>
      <c r="F53">
        <f>+$C$36+$D$38</f>
        <v>2100</v>
      </c>
      <c r="G53" s="3"/>
      <c r="H53" s="2" t="s">
        <v>15</v>
      </c>
      <c r="I53" s="10">
        <f>+J53/F53</f>
        <v>643.42857142857144</v>
      </c>
      <c r="J53" s="17">
        <f>SUM(J49:J52)</f>
        <v>1351200</v>
      </c>
      <c r="K53" s="37"/>
      <c r="L53" s="21">
        <f>SUM(I49:I52)</f>
        <v>643.42857142857144</v>
      </c>
    </row>
    <row r="54" spans="1:12" x14ac:dyDescent="0.15">
      <c r="A54" s="3"/>
      <c r="B54" s="3"/>
      <c r="C54" s="3"/>
      <c r="D54" s="3"/>
      <c r="E54" s="17"/>
      <c r="F54" s="3"/>
      <c r="G54" s="3"/>
      <c r="H54" s="3"/>
      <c r="I54" s="3"/>
      <c r="J54" s="17"/>
      <c r="K54" s="37"/>
    </row>
    <row r="55" spans="1:12" x14ac:dyDescent="0.15">
      <c r="A55" s="2" t="s">
        <v>9</v>
      </c>
      <c r="B55" s="3"/>
      <c r="C55" s="3"/>
      <c r="D55" s="3"/>
      <c r="E55" s="18">
        <f>+E53+E45</f>
        <v>1351200</v>
      </c>
      <c r="F55" s="3"/>
      <c r="G55" s="3"/>
      <c r="H55" s="2" t="s">
        <v>9</v>
      </c>
      <c r="I55" s="3"/>
      <c r="J55" s="18">
        <f>+J53+J45</f>
        <v>1351200</v>
      </c>
      <c r="K55" s="38"/>
    </row>
    <row r="57" spans="1:12" x14ac:dyDescent="0.15">
      <c r="D57" s="1" t="s">
        <v>18</v>
      </c>
    </row>
    <row r="58" spans="1:12" x14ac:dyDescent="0.15">
      <c r="A58" s="3"/>
      <c r="B58" s="3"/>
      <c r="C58" s="2"/>
      <c r="D58" s="2"/>
      <c r="E58" s="2"/>
      <c r="F58" s="8"/>
      <c r="G58" s="9"/>
      <c r="H58" s="9"/>
      <c r="I58" s="9"/>
    </row>
    <row r="59" spans="1:12" x14ac:dyDescent="0.15">
      <c r="A59" s="3"/>
      <c r="B59" s="3"/>
      <c r="C59" s="3"/>
      <c r="D59" s="3"/>
      <c r="E59" s="3"/>
      <c r="F59" s="3"/>
      <c r="G59" s="9"/>
      <c r="H59" s="9"/>
      <c r="I59" s="9"/>
    </row>
    <row r="60" spans="1:12" x14ac:dyDescent="0.15">
      <c r="A60" s="3"/>
      <c r="B60" s="3"/>
      <c r="C60" s="3"/>
      <c r="D60" s="3"/>
      <c r="E60" s="3"/>
      <c r="F60" s="3"/>
      <c r="G60" s="9"/>
      <c r="H60" s="9"/>
      <c r="I60" s="9"/>
    </row>
    <row r="61" spans="1:12" x14ac:dyDescent="0.15">
      <c r="A61" s="3"/>
      <c r="B61" s="3"/>
      <c r="C61" s="3"/>
      <c r="D61" s="3"/>
      <c r="E61" s="3"/>
      <c r="F61" s="3"/>
      <c r="G61" s="9"/>
      <c r="H61" s="9"/>
      <c r="I61" s="9"/>
    </row>
    <row r="62" spans="1:12" x14ac:dyDescent="0.15">
      <c r="A62" s="3"/>
      <c r="B62" s="3"/>
      <c r="C62" s="3"/>
      <c r="D62" s="3"/>
      <c r="E62" s="3"/>
      <c r="F62" s="3"/>
      <c r="G62" s="9"/>
      <c r="H62" s="9"/>
      <c r="I62" s="9"/>
    </row>
    <row r="63" spans="1:12" x14ac:dyDescent="0.15">
      <c r="A63" s="3"/>
      <c r="B63" s="3"/>
      <c r="C63" s="3"/>
      <c r="D63" s="3"/>
      <c r="E63" s="3"/>
      <c r="F63" s="3"/>
      <c r="G63" s="9"/>
      <c r="H63" s="9"/>
      <c r="I63" s="9"/>
    </row>
    <row r="64" spans="1:12" x14ac:dyDescent="0.15">
      <c r="A64" s="3"/>
      <c r="B64" s="3"/>
      <c r="C64" s="3"/>
      <c r="D64" s="3"/>
      <c r="E64" s="3"/>
      <c r="F64" s="3"/>
      <c r="G64" s="9"/>
      <c r="H64" s="9"/>
      <c r="I64" s="9"/>
    </row>
    <row r="65" spans="1:11" x14ac:dyDescent="0.15">
      <c r="A65" s="5"/>
      <c r="B65" s="3"/>
      <c r="C65" s="3"/>
      <c r="D65" s="3"/>
      <c r="E65" s="3"/>
      <c r="F65" s="3"/>
      <c r="G65" s="9"/>
      <c r="H65" s="9"/>
      <c r="I65" s="9"/>
    </row>
    <row r="68" spans="1:11" x14ac:dyDescent="0.15">
      <c r="D68" s="1" t="s">
        <v>0</v>
      </c>
      <c r="E68" s="1"/>
      <c r="F68" s="1"/>
      <c r="G68" s="1" t="s">
        <v>28</v>
      </c>
    </row>
    <row r="69" spans="1:11" x14ac:dyDescent="0.15">
      <c r="A69" s="1" t="s">
        <v>17</v>
      </c>
      <c r="C69">
        <v>2000</v>
      </c>
    </row>
    <row r="71" spans="1:11" x14ac:dyDescent="0.15">
      <c r="A71" s="2" t="s">
        <v>2</v>
      </c>
      <c r="B71" s="3"/>
      <c r="C71" s="2"/>
      <c r="D71" s="2">
        <v>500</v>
      </c>
      <c r="E71" s="2" t="s">
        <v>11</v>
      </c>
      <c r="F71" s="2" t="s">
        <v>10</v>
      </c>
      <c r="G71" s="3"/>
      <c r="H71" s="3"/>
      <c r="I71" s="4">
        <v>800</v>
      </c>
      <c r="J71" s="2" t="s">
        <v>11</v>
      </c>
      <c r="K71" s="35"/>
    </row>
    <row r="72" spans="1:11" x14ac:dyDescent="0.15">
      <c r="A72" s="3"/>
      <c r="B72" s="3" t="s">
        <v>6</v>
      </c>
      <c r="C72" s="2" t="s">
        <v>7</v>
      </c>
      <c r="D72" s="2" t="s">
        <v>8</v>
      </c>
      <c r="E72" s="2" t="s">
        <v>9</v>
      </c>
      <c r="F72" s="3"/>
      <c r="G72" s="3" t="s">
        <v>6</v>
      </c>
      <c r="H72" s="2" t="s">
        <v>7</v>
      </c>
      <c r="I72" s="2" t="s">
        <v>8</v>
      </c>
      <c r="J72" s="2" t="s">
        <v>9</v>
      </c>
      <c r="K72" s="35"/>
    </row>
    <row r="73" spans="1:11" x14ac:dyDescent="0.15">
      <c r="A73" s="3" t="s">
        <v>29</v>
      </c>
      <c r="B73" s="6">
        <v>1</v>
      </c>
      <c r="C73" s="3">
        <f>+D71</f>
        <v>500</v>
      </c>
      <c r="D73" s="3">
        <v>600</v>
      </c>
      <c r="E73" s="17">
        <f>+D73*C73</f>
        <v>300000</v>
      </c>
      <c r="F73" s="3" t="s">
        <v>3</v>
      </c>
      <c r="G73" s="7">
        <v>1</v>
      </c>
      <c r="H73">
        <f>+G73*I71</f>
        <v>800</v>
      </c>
      <c r="I73" s="10">
        <f>+I53</f>
        <v>643.42857142857144</v>
      </c>
      <c r="J73" s="17">
        <f>+I73*H73</f>
        <v>514742.85714285716</v>
      </c>
      <c r="K73" s="37"/>
    </row>
    <row r="74" spans="1:11" x14ac:dyDescent="0.15">
      <c r="A74" s="3" t="s">
        <v>4</v>
      </c>
      <c r="B74" s="6">
        <v>0.8</v>
      </c>
      <c r="C74" s="3">
        <f>+B74*$D$71</f>
        <v>400</v>
      </c>
      <c r="D74" s="3">
        <v>140</v>
      </c>
      <c r="E74" s="17">
        <f>+D74*C74</f>
        <v>56000</v>
      </c>
      <c r="F74" s="3" t="s">
        <v>4</v>
      </c>
      <c r="G74" s="6">
        <v>0.9</v>
      </c>
      <c r="H74" s="3">
        <f>+$I$71*G74</f>
        <v>720</v>
      </c>
      <c r="I74" s="3">
        <f>+D98</f>
        <v>355</v>
      </c>
      <c r="J74" s="17">
        <f>+I74*H74</f>
        <v>255600</v>
      </c>
      <c r="K74" s="37"/>
    </row>
    <row r="75" spans="1:11" x14ac:dyDescent="0.15">
      <c r="A75" s="3" t="s">
        <v>12</v>
      </c>
      <c r="B75" s="6">
        <v>0.4</v>
      </c>
      <c r="C75" s="3">
        <f>+B75*$D$71</f>
        <v>200</v>
      </c>
      <c r="D75" s="3">
        <v>120</v>
      </c>
      <c r="E75" s="17">
        <f>+D75*C75</f>
        <v>24000</v>
      </c>
      <c r="F75" s="3" t="s">
        <v>12</v>
      </c>
      <c r="G75" s="6">
        <v>0.5</v>
      </c>
      <c r="H75" s="3">
        <f>+$I$71*G75</f>
        <v>400</v>
      </c>
      <c r="I75" s="3">
        <f>+E98</f>
        <v>245</v>
      </c>
      <c r="J75" s="17">
        <f>+I75*H75</f>
        <v>98000</v>
      </c>
      <c r="K75" s="37"/>
    </row>
    <row r="76" spans="1:11" x14ac:dyDescent="0.15">
      <c r="A76" s="3" t="s">
        <v>5</v>
      </c>
      <c r="B76" s="6">
        <v>0.7</v>
      </c>
      <c r="C76" s="3">
        <f>+B76*$D$71</f>
        <v>350</v>
      </c>
      <c r="D76" s="3">
        <v>80</v>
      </c>
      <c r="E76" s="17">
        <f>+D76*C76</f>
        <v>28000</v>
      </c>
      <c r="F76" s="3" t="s">
        <v>5</v>
      </c>
      <c r="G76" s="6">
        <v>0.7</v>
      </c>
      <c r="H76" s="3">
        <f>+$I$71*G76</f>
        <v>560</v>
      </c>
      <c r="I76" s="3">
        <f>+F98</f>
        <v>130</v>
      </c>
      <c r="J76" s="17">
        <f>+I76*H76</f>
        <v>72800</v>
      </c>
      <c r="K76" s="37"/>
    </row>
    <row r="77" spans="1:11" x14ac:dyDescent="0.15">
      <c r="A77" s="3"/>
      <c r="B77" s="3"/>
      <c r="C77" s="3"/>
      <c r="D77" s="3"/>
      <c r="E77" s="17"/>
      <c r="F77" s="3"/>
      <c r="G77" s="6"/>
      <c r="H77" s="3"/>
      <c r="I77" s="3"/>
      <c r="J77" s="17"/>
      <c r="K77" s="37"/>
    </row>
    <row r="78" spans="1:11" x14ac:dyDescent="0.15">
      <c r="A78" s="2" t="s">
        <v>9</v>
      </c>
      <c r="B78" s="3"/>
      <c r="C78" s="3"/>
      <c r="D78" s="3"/>
      <c r="E78" s="18">
        <f>SUM(E73:E77)</f>
        <v>408000</v>
      </c>
      <c r="F78" s="2" t="s">
        <v>9</v>
      </c>
      <c r="G78" s="6"/>
      <c r="H78" s="3"/>
      <c r="I78" s="3"/>
      <c r="J78" s="18">
        <f>SUM(J73:J77)</f>
        <v>941142.85714285716</v>
      </c>
      <c r="K78" s="38"/>
    </row>
    <row r="79" spans="1:11" x14ac:dyDescent="0.15">
      <c r="E79" s="19"/>
      <c r="J79" s="19"/>
      <c r="K79" s="19"/>
    </row>
    <row r="80" spans="1:11" x14ac:dyDescent="0.15">
      <c r="A80" s="2" t="s">
        <v>13</v>
      </c>
      <c r="B80" s="3"/>
      <c r="C80" s="3"/>
      <c r="D80" s="3"/>
      <c r="E80" s="17" t="s">
        <v>14</v>
      </c>
      <c r="F80" s="2" t="s">
        <v>16</v>
      </c>
      <c r="G80" s="3"/>
      <c r="H80" s="3"/>
      <c r="I80" s="3"/>
      <c r="J80" s="17"/>
      <c r="K80" s="37"/>
    </row>
    <row r="81" spans="1:11" x14ac:dyDescent="0.15">
      <c r="A81" s="2"/>
      <c r="B81" s="3"/>
      <c r="C81" s="3"/>
      <c r="D81" s="3"/>
      <c r="E81" s="17"/>
      <c r="F81" s="2" t="s">
        <v>11</v>
      </c>
      <c r="G81" s="3"/>
      <c r="H81" s="3"/>
      <c r="I81" s="2" t="s">
        <v>8</v>
      </c>
      <c r="J81" s="18" t="s">
        <v>9</v>
      </c>
      <c r="K81" s="38"/>
    </row>
    <row r="82" spans="1:11" x14ac:dyDescent="0.15">
      <c r="A82" s="3" t="s">
        <v>29</v>
      </c>
      <c r="B82" s="3"/>
      <c r="C82" s="3">
        <v>2000</v>
      </c>
      <c r="D82" s="3"/>
      <c r="E82" s="19">
        <f>+I53*C69</f>
        <v>1286857.142857143</v>
      </c>
      <c r="F82">
        <f>+$C$82+$D$71-$I$71</f>
        <v>1700</v>
      </c>
      <c r="G82" s="3"/>
      <c r="H82" s="3"/>
      <c r="I82" s="11">
        <f>+J82/F82</f>
        <v>630.65546218487407</v>
      </c>
      <c r="J82" s="17">
        <f>+E73+E82-J73</f>
        <v>1072114.2857142859</v>
      </c>
      <c r="K82" s="37"/>
    </row>
    <row r="83" spans="1:11" x14ac:dyDescent="0.15">
      <c r="A83" s="3" t="s">
        <v>4</v>
      </c>
      <c r="B83" s="3"/>
      <c r="C83" s="3"/>
      <c r="D83" s="3"/>
      <c r="E83" s="20">
        <v>717100</v>
      </c>
      <c r="F83">
        <f>+$C$82+$D$71-$I$71</f>
        <v>1700</v>
      </c>
      <c r="G83" s="3"/>
      <c r="H83" s="3"/>
      <c r="I83" s="11">
        <f>+J83/F83</f>
        <v>304.41176470588238</v>
      </c>
      <c r="J83" s="17">
        <f>+E74+E83-J74</f>
        <v>517500</v>
      </c>
      <c r="K83" s="37"/>
    </row>
    <row r="84" spans="1:11" x14ac:dyDescent="0.15">
      <c r="A84" s="3" t="s">
        <v>12</v>
      </c>
      <c r="B84" s="3"/>
      <c r="C84" s="3"/>
      <c r="D84" s="3"/>
      <c r="E84" s="20">
        <v>465500</v>
      </c>
      <c r="F84">
        <f>+$C$82+$D$71-$I$71</f>
        <v>1700</v>
      </c>
      <c r="G84" s="3"/>
      <c r="H84" s="3"/>
      <c r="I84" s="11">
        <f>+J84/F84</f>
        <v>230.29411764705881</v>
      </c>
      <c r="J84" s="17">
        <f>+E75+E84-J75</f>
        <v>391500</v>
      </c>
      <c r="K84" s="37"/>
    </row>
    <row r="85" spans="1:11" x14ac:dyDescent="0.15">
      <c r="A85" s="3" t="s">
        <v>5</v>
      </c>
      <c r="B85" s="3"/>
      <c r="C85" s="3"/>
      <c r="D85" s="3"/>
      <c r="E85" s="20">
        <v>248300</v>
      </c>
      <c r="F85">
        <f>+$C$82+$D$71-$I$71</f>
        <v>1700</v>
      </c>
      <c r="G85" s="3"/>
      <c r="H85" s="3"/>
      <c r="I85" s="11">
        <f>+J85/F85</f>
        <v>119.70588235294117</v>
      </c>
      <c r="J85" s="17">
        <f>+E76+E85-J76</f>
        <v>203500</v>
      </c>
      <c r="K85" s="37"/>
    </row>
    <row r="86" spans="1:11" x14ac:dyDescent="0.15">
      <c r="A86" s="2" t="s">
        <v>15</v>
      </c>
      <c r="B86" s="3"/>
      <c r="C86" s="3"/>
      <c r="D86" s="3"/>
      <c r="E86" s="17">
        <f>SUM(E82:E85)</f>
        <v>2717757.1428571427</v>
      </c>
      <c r="F86">
        <f>+$C$82+$D$71-$I$71</f>
        <v>1700</v>
      </c>
      <c r="G86" s="3"/>
      <c r="H86" s="2" t="s">
        <v>15</v>
      </c>
      <c r="I86" s="23">
        <f>+J86/F86</f>
        <v>1285.0672268907565</v>
      </c>
      <c r="J86" s="17">
        <f>SUM(J82:J85)</f>
        <v>2184614.2857142859</v>
      </c>
      <c r="K86" s="37"/>
    </row>
    <row r="87" spans="1:11" x14ac:dyDescent="0.15">
      <c r="A87" s="3"/>
      <c r="B87" s="3"/>
      <c r="C87" s="3"/>
      <c r="D87" s="3"/>
      <c r="E87" s="17"/>
      <c r="F87" s="3"/>
      <c r="G87" s="3"/>
      <c r="H87" s="3"/>
      <c r="I87" s="11"/>
      <c r="J87" s="17"/>
      <c r="K87" s="37"/>
    </row>
    <row r="88" spans="1:11" x14ac:dyDescent="0.15">
      <c r="A88" s="2" t="s">
        <v>9</v>
      </c>
      <c r="B88" s="2"/>
      <c r="C88" s="2"/>
      <c r="D88" s="2"/>
      <c r="E88" s="22">
        <f>+E86+E78</f>
        <v>3125757.1428571427</v>
      </c>
      <c r="F88" s="2"/>
      <c r="G88" s="2"/>
      <c r="H88" s="2" t="s">
        <v>9</v>
      </c>
      <c r="I88" s="12"/>
      <c r="J88" s="22">
        <f>+J86+J78</f>
        <v>3125757.1428571432</v>
      </c>
      <c r="K88" s="39"/>
    </row>
    <row r="89" spans="1:11" x14ac:dyDescent="0.15">
      <c r="J89" s="19"/>
      <c r="K89" s="19"/>
    </row>
    <row r="90" spans="1:11" x14ac:dyDescent="0.15">
      <c r="D90" s="1" t="s">
        <v>18</v>
      </c>
      <c r="F90" t="s">
        <v>7</v>
      </c>
    </row>
    <row r="91" spans="1:11" x14ac:dyDescent="0.15">
      <c r="A91" s="3"/>
      <c r="B91" s="3"/>
      <c r="C91" s="2" t="s">
        <v>11</v>
      </c>
      <c r="D91" s="2" t="s">
        <v>4</v>
      </c>
      <c r="E91" s="2" t="s">
        <v>12</v>
      </c>
      <c r="F91" s="8" t="s">
        <v>5</v>
      </c>
    </row>
    <row r="92" spans="1:11" x14ac:dyDescent="0.15">
      <c r="A92" s="3" t="s">
        <v>30</v>
      </c>
      <c r="B92" s="3"/>
      <c r="C92" s="3">
        <f>+D71</f>
        <v>500</v>
      </c>
      <c r="D92" s="3">
        <f>+$D$71-C74</f>
        <v>100</v>
      </c>
      <c r="E92" s="3">
        <f>+$D$71-C75</f>
        <v>300</v>
      </c>
      <c r="F92" s="3">
        <f>+D71-C76</f>
        <v>150</v>
      </c>
      <c r="H92" s="1" t="s">
        <v>34</v>
      </c>
    </row>
    <row r="93" spans="1:11" x14ac:dyDescent="0.15">
      <c r="A93" s="3" t="s">
        <v>20</v>
      </c>
      <c r="B93" s="3"/>
      <c r="C93" s="3">
        <f>+C69</f>
        <v>2000</v>
      </c>
      <c r="D93" s="3"/>
      <c r="E93" s="3"/>
      <c r="F93" s="3"/>
      <c r="H93" s="1" t="s">
        <v>35</v>
      </c>
    </row>
    <row r="94" spans="1:11" x14ac:dyDescent="0.15">
      <c r="A94" s="3" t="s">
        <v>21</v>
      </c>
      <c r="B94" s="3"/>
      <c r="C94" s="3">
        <f>+I71</f>
        <v>800</v>
      </c>
      <c r="D94" s="3">
        <f>+C93-C94</f>
        <v>1200</v>
      </c>
      <c r="E94" s="3">
        <f>+C93-C94</f>
        <v>1200</v>
      </c>
      <c r="F94" s="3">
        <f>+C93-C94</f>
        <v>1200</v>
      </c>
    </row>
    <row r="95" spans="1:11" x14ac:dyDescent="0.15">
      <c r="A95" s="3" t="s">
        <v>22</v>
      </c>
      <c r="B95" s="3"/>
      <c r="C95" s="3"/>
      <c r="D95" s="28">
        <f>+E83</f>
        <v>717100</v>
      </c>
      <c r="E95" s="28">
        <f>+E84</f>
        <v>465500</v>
      </c>
      <c r="F95" s="28">
        <f>+E85</f>
        <v>248300</v>
      </c>
      <c r="H95" s="33" t="s">
        <v>36</v>
      </c>
      <c r="I95" s="34"/>
    </row>
    <row r="96" spans="1:11" x14ac:dyDescent="0.15">
      <c r="A96" s="3" t="s">
        <v>23</v>
      </c>
      <c r="B96" s="3"/>
      <c r="C96" s="3"/>
      <c r="D96" s="3">
        <f>+H74</f>
        <v>720</v>
      </c>
      <c r="E96" s="3">
        <f>+H75</f>
        <v>400</v>
      </c>
      <c r="F96" s="3">
        <f>+H76</f>
        <v>560</v>
      </c>
    </row>
    <row r="97" spans="1:6" x14ac:dyDescent="0.15">
      <c r="A97" s="3" t="s">
        <v>31</v>
      </c>
      <c r="B97" s="3"/>
      <c r="C97" s="3"/>
      <c r="D97" s="3">
        <f>+D96+D94+D92</f>
        <v>2020</v>
      </c>
      <c r="E97" s="3">
        <f>+E96+E94+E92</f>
        <v>1900</v>
      </c>
      <c r="F97" s="3">
        <f>+F96+F94+F92</f>
        <v>1910</v>
      </c>
    </row>
    <row r="98" spans="1:6" x14ac:dyDescent="0.15">
      <c r="A98" s="5" t="s">
        <v>25</v>
      </c>
      <c r="B98" s="3"/>
      <c r="C98" s="3"/>
      <c r="D98" s="28">
        <f>+D95/D97</f>
        <v>355</v>
      </c>
      <c r="E98" s="28">
        <f>+E95/E97</f>
        <v>245</v>
      </c>
      <c r="F98" s="28">
        <f>+F95/F97</f>
        <v>130</v>
      </c>
    </row>
  </sheetData>
  <phoneticPr fontId="0" type="noConversion"/>
  <pageMargins left="0.75" right="0.75" top="1" bottom="1" header="0" footer="0"/>
  <pageSetup scale="65" fitToHeight="10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5" defaultRowHeight="13" x14ac:dyDescent="0.15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5" defaultRowHeight="13" x14ac:dyDescent="0.1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Voloschin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Voloschin</dc:creator>
  <cp:lastModifiedBy>Usuario de Microsoft Office</cp:lastModifiedBy>
  <cp:lastPrinted>2019-03-23T19:24:15Z</cp:lastPrinted>
  <dcterms:created xsi:type="dcterms:W3CDTF">2007-03-17T23:14:07Z</dcterms:created>
  <dcterms:modified xsi:type="dcterms:W3CDTF">2021-04-17T21:28:54Z</dcterms:modified>
</cp:coreProperties>
</file>