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uis/Desktop/FINANZAS 2014-2019/CLASE 01 ABRIL 2019/"/>
    </mc:Choice>
  </mc:AlternateContent>
  <xr:revisionPtr revIDLastSave="0" documentId="13_ncr:1_{519FD049-E584-8345-AD0D-438FAC7CCB3D}" xr6:coauthVersionLast="36" xr6:coauthVersionMax="36" xr10:uidLastSave="{00000000-0000-0000-0000-000000000000}"/>
  <bookViews>
    <workbookView xWindow="0" yWindow="460" windowWidth="22800" windowHeight="13880" activeTab="1" xr2:uid="{00000000-000D-0000-FFFF-FFFF00000000}"/>
  </bookViews>
  <sheets>
    <sheet name="MezProd" sheetId="2" r:id="rId1"/>
    <sheet name="MezOpt" sheetId="4" r:id="rId2"/>
    <sheet name="ProgProd" sheetId="5" r:id="rId3"/>
  </sheets>
  <definedNames>
    <definedName name="solver_adj" localSheetId="1" hidden="1">MezOpt!$C$20:$E$20</definedName>
    <definedName name="solver_adj" localSheetId="0" hidden="1">MezProd!$C$12:$D$12</definedName>
    <definedName name="solver_adj" localSheetId="2" hidden="1">ProgProd!$C$18:$E$18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itr" localSheetId="1" hidden="1">100</definedName>
    <definedName name="solver_itr" localSheetId="0" hidden="1">100</definedName>
    <definedName name="solver_itr" localSheetId="2" hidden="1">100</definedName>
    <definedName name="solver_lhs1" localSheetId="1" hidden="1">MezOpt!$C$20:$E$20</definedName>
    <definedName name="solver_lhs1" localSheetId="0" hidden="1">MezProd!$E$17:$E$19</definedName>
    <definedName name="solver_lhs1" localSheetId="2" hidden="1">ProgProd!$C$18:$E$18</definedName>
    <definedName name="solver_lhs2" localSheetId="1" hidden="1">MezOpt!$C$33:$C$35</definedName>
    <definedName name="solver_lhs2" localSheetId="0" hidden="1">MezProd!$E$17:$E$19</definedName>
    <definedName name="solver_lhs2" localSheetId="2" hidden="1">ProgProd!$C$20:$E$20</definedName>
    <definedName name="solver_lhs3" localSheetId="1" hidden="1">MezOpt!$C$20:$E$20</definedName>
    <definedName name="solver_lhs3" localSheetId="2" hidden="1">ProgProd!$C$20:$E$20</definedName>
    <definedName name="solver_lhs4" localSheetId="2" hidden="1">ProgProd!$F$20</definedName>
    <definedName name="solver_lin" localSheetId="1" hidden="1">2</definedName>
    <definedName name="solver_lin" localSheetId="0" hidden="1">2</definedName>
    <definedName name="solver_lin" localSheetId="2" hidden="1">2</definedName>
    <definedName name="solver_neg" localSheetId="1" hidden="1">2</definedName>
    <definedName name="solver_neg" localSheetId="0" hidden="1">2</definedName>
    <definedName name="solver_neg" localSheetId="2" hidden="1">2</definedName>
    <definedName name="solver_num" localSheetId="1" hidden="1">2</definedName>
    <definedName name="solver_num" localSheetId="0" hidden="1">2</definedName>
    <definedName name="solver_num" localSheetId="2" hidden="1">4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opt" localSheetId="1" hidden="1">MezOpt!$F$29</definedName>
    <definedName name="solver_opt" localSheetId="0" hidden="1">MezProd!$E$14</definedName>
    <definedName name="solver_opt" localSheetId="2" hidden="1">ProgProd!$F$27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rel1" localSheetId="1" hidden="1">3</definedName>
    <definedName name="solver_rel1" localSheetId="0" hidden="1">1</definedName>
    <definedName name="solver_rel1" localSheetId="2" hidden="1">1</definedName>
    <definedName name="solver_rel2" localSheetId="1" hidden="1">1</definedName>
    <definedName name="solver_rel2" localSheetId="0" hidden="1">3</definedName>
    <definedName name="solver_rel2" localSheetId="2" hidden="1">1</definedName>
    <definedName name="solver_rel3" localSheetId="1" hidden="1">4</definedName>
    <definedName name="solver_rel3" localSheetId="2" hidden="1">3</definedName>
    <definedName name="solver_rel4" localSheetId="2" hidden="1">2</definedName>
    <definedName name="solver_rhs1" localSheetId="1" hidden="1">0</definedName>
    <definedName name="solver_rhs1" localSheetId="0" hidden="1">MezProd!$F$17:$F$19</definedName>
    <definedName name="solver_rhs1" localSheetId="2" hidden="1">ProgProd!$C$23:$E$23</definedName>
    <definedName name="solver_rhs2" localSheetId="1" hidden="1">MezOpt!$D$33:$D$35</definedName>
    <definedName name="solver_rhs2" localSheetId="0" hidden="1">0</definedName>
    <definedName name="solver_rhs2" localSheetId="2" hidden="1">ProgProd!$C$22:$E$22</definedName>
    <definedName name="solver_rhs3" localSheetId="1" hidden="1">integer</definedName>
    <definedName name="solver_rhs3" localSheetId="2" hidden="1">0</definedName>
    <definedName name="solver_rhs4" localSheetId="2" hidden="1">ProgProd!$B$12</definedName>
    <definedName name="solver_scl" localSheetId="1" hidden="1">2</definedName>
    <definedName name="solver_scl" localSheetId="0" hidden="1">2</definedName>
    <definedName name="solver_scl" localSheetId="2" hidden="1">2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tim" localSheetId="1" hidden="1">100</definedName>
    <definedName name="solver_tim" localSheetId="0" hidden="1">100</definedName>
    <definedName name="solver_tim" localSheetId="2" hidden="1">100</definedName>
    <definedName name="solver_tol" localSheetId="1" hidden="1">0.05</definedName>
    <definedName name="solver_tol" localSheetId="0" hidden="1">0.05</definedName>
    <definedName name="solver_tol" localSheetId="2" hidden="1">0.05</definedName>
    <definedName name="solver_typ" localSheetId="1" hidden="1">1</definedName>
    <definedName name="solver_typ" localSheetId="0" hidden="1">1</definedName>
    <definedName name="solver_typ" localSheetId="2" hidden="1">2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er" localSheetId="0" hidden="1">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4" l="1"/>
  <c r="C7" i="4"/>
  <c r="C16" i="4"/>
  <c r="D11" i="4"/>
  <c r="D7" i="4"/>
  <c r="D16" i="4"/>
  <c r="C35" i="4"/>
  <c r="B17" i="5"/>
  <c r="C17" i="5"/>
  <c r="E19" i="5"/>
  <c r="D19" i="5"/>
  <c r="E26" i="5"/>
  <c r="D26" i="5"/>
  <c r="C26" i="5"/>
  <c r="C19" i="5"/>
  <c r="C34" i="4"/>
  <c r="C33" i="4"/>
  <c r="E7" i="4"/>
  <c r="E11" i="4"/>
  <c r="E16" i="4"/>
  <c r="C26" i="4"/>
  <c r="E24" i="4"/>
  <c r="D24" i="4"/>
  <c r="C24" i="4"/>
  <c r="F20" i="4"/>
  <c r="E22" i="4"/>
  <c r="D22" i="4"/>
  <c r="C22" i="4"/>
  <c r="E27" i="4"/>
  <c r="E26" i="4"/>
  <c r="D25" i="4"/>
  <c r="D19" i="2"/>
  <c r="D18" i="2"/>
  <c r="D17" i="2"/>
  <c r="C19" i="2"/>
  <c r="C18" i="2"/>
  <c r="C17" i="2"/>
  <c r="D14" i="2"/>
  <c r="C14" i="2"/>
  <c r="E12" i="2"/>
  <c r="D26" i="4"/>
  <c r="C20" i="5"/>
  <c r="D17" i="5"/>
  <c r="D20" i="5"/>
  <c r="F26" i="5"/>
  <c r="F22" i="4"/>
  <c r="C25" i="4"/>
  <c r="C27" i="4"/>
  <c r="C23" i="4"/>
  <c r="E25" i="4"/>
  <c r="E23" i="4"/>
  <c r="E29" i="4"/>
  <c r="E30" i="4"/>
  <c r="D27" i="4"/>
  <c r="D23" i="4"/>
  <c r="D29" i="4"/>
  <c r="E14" i="2"/>
  <c r="E17" i="2"/>
  <c r="E19" i="2"/>
  <c r="E18" i="2"/>
  <c r="C25" i="5"/>
  <c r="E17" i="5"/>
  <c r="E20" i="5"/>
  <c r="E25" i="5"/>
  <c r="D25" i="5"/>
  <c r="F23" i="4"/>
  <c r="C29" i="4"/>
  <c r="F29" i="4"/>
  <c r="C30" i="4"/>
  <c r="F20" i="5"/>
  <c r="F25" i="5"/>
  <c r="F27" i="5"/>
</calcChain>
</file>

<file path=xl/sharedStrings.xml><?xml version="1.0" encoding="utf-8"?>
<sst xmlns="http://schemas.openxmlformats.org/spreadsheetml/2006/main" count="108" uniqueCount="67">
  <si>
    <t>TIPO DE ARTICULO</t>
  </si>
  <si>
    <t>CONSUMO DE LA MATERIA PRIMA</t>
  </si>
  <si>
    <t>UTILIDAD ($/UNIDAD)</t>
  </si>
  <si>
    <t>A</t>
  </si>
  <si>
    <t>B</t>
  </si>
  <si>
    <t>C</t>
  </si>
  <si>
    <t>P1</t>
  </si>
  <si>
    <t>P2</t>
  </si>
  <si>
    <t>Cantidad Disponible</t>
  </si>
  <si>
    <t>Cantidad a Producir</t>
  </si>
  <si>
    <t>Total</t>
  </si>
  <si>
    <t>Utilidad</t>
  </si>
  <si>
    <t xml:space="preserve">C </t>
  </si>
  <si>
    <t>Resticción</t>
  </si>
  <si>
    <t>Utilidad Unitaria</t>
  </si>
  <si>
    <t>Datos</t>
  </si>
  <si>
    <t>Planteo Función Objetivo</t>
  </si>
  <si>
    <t>$/u</t>
  </si>
  <si>
    <t>$</t>
  </si>
  <si>
    <t>Consumo Mat. Prima</t>
  </si>
  <si>
    <t>F</t>
  </si>
  <si>
    <t>T</t>
  </si>
  <si>
    <t>A1</t>
  </si>
  <si>
    <t>A2</t>
  </si>
  <si>
    <t>A3</t>
  </si>
  <si>
    <t>Minutos de Operación</t>
  </si>
  <si>
    <t>equivalencia $/min</t>
  </si>
  <si>
    <t>Costo de Operación $/hora</t>
  </si>
  <si>
    <t>Precios de Venta ($/unidad)</t>
  </si>
  <si>
    <t>Costo de Material ($/unidad)</t>
  </si>
  <si>
    <t>Ventas</t>
  </si>
  <si>
    <t>Cantiad a Producir</t>
  </si>
  <si>
    <t>Costo de Venta</t>
  </si>
  <si>
    <t>Materiales</t>
  </si>
  <si>
    <t>Operación C</t>
  </si>
  <si>
    <t>Operación F</t>
  </si>
  <si>
    <t>Operación T</t>
  </si>
  <si>
    <t>unidad</t>
  </si>
  <si>
    <t>unidades</t>
  </si>
  <si>
    <t>$/unidad</t>
  </si>
  <si>
    <t>Tiempo de Uso</t>
  </si>
  <si>
    <t>Máquina</t>
  </si>
  <si>
    <t>MES</t>
  </si>
  <si>
    <t>Enero</t>
  </si>
  <si>
    <t>Febrero</t>
  </si>
  <si>
    <t>Marzo</t>
  </si>
  <si>
    <t>Costo Unitario Prod.</t>
  </si>
  <si>
    <t>Pedidos (unid)</t>
  </si>
  <si>
    <t>Capacidad Prod.</t>
  </si>
  <si>
    <t>Costo Almacenamiento</t>
  </si>
  <si>
    <t>Capacidad Bodega</t>
  </si>
  <si>
    <t>Inventario Inicial</t>
  </si>
  <si>
    <t>Inventaio Final</t>
  </si>
  <si>
    <t>Balance de Masa</t>
  </si>
  <si>
    <t>Inical</t>
  </si>
  <si>
    <t>Final</t>
  </si>
  <si>
    <t>Producción</t>
  </si>
  <si>
    <t>Despacho</t>
  </si>
  <si>
    <t>Inventario Final</t>
  </si>
  <si>
    <t>Restricción de Bodega</t>
  </si>
  <si>
    <t>Costo Producción</t>
  </si>
  <si>
    <t>Restricción de Producción</t>
  </si>
  <si>
    <t>Minimizar Fn Objetivo</t>
  </si>
  <si>
    <t>Razon de contribucion</t>
  </si>
  <si>
    <t>por unidad</t>
  </si>
  <si>
    <t>LA DISCREPANCIA QUE SE OBSERVA EN VENDER MAS A1 A PESAR DE SU MENOR RC</t>
  </si>
  <si>
    <t>SE DEBE A QUE A3 CONSUME MAS HORAS MAQUINA Y TRASPASARIA LA LIMITACION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</si>
</sst>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4"/>
      </top>
      <bottom style="thin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left" vertical="center" wrapText="1"/>
    </xf>
    <xf numFmtId="0" fontId="0" fillId="4" borderId="7" xfId="0" applyFont="1" applyFill="1" applyBorder="1"/>
    <xf numFmtId="0" fontId="0" fillId="5" borderId="6" xfId="0" applyFont="1" applyFill="1" applyBorder="1" applyAlignment="1">
      <alignment horizontal="left" vertical="center" wrapText="1"/>
    </xf>
    <xf numFmtId="0" fontId="0" fillId="5" borderId="7" xfId="0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0" fillId="5" borderId="5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5" fontId="2" fillId="3" borderId="11" xfId="1" applyFont="1" applyFill="1" applyBorder="1" applyAlignment="1">
      <alignment horizontal="center"/>
    </xf>
    <xf numFmtId="0" fontId="2" fillId="3" borderId="10" xfId="0" applyFont="1" applyFill="1" applyBorder="1" applyAlignment="1"/>
    <xf numFmtId="0" fontId="0" fillId="4" borderId="12" xfId="0" applyFont="1" applyFill="1" applyBorder="1" applyAlignment="1"/>
    <xf numFmtId="0" fontId="0" fillId="5" borderId="12" xfId="0" applyFont="1" applyFill="1" applyBorder="1" applyAlignment="1"/>
    <xf numFmtId="0" fontId="0" fillId="4" borderId="14" xfId="0" applyFont="1" applyFill="1" applyBorder="1" applyAlignment="1"/>
    <xf numFmtId="2" fontId="0" fillId="5" borderId="13" xfId="1" applyNumberFormat="1" applyFont="1" applyFill="1" applyBorder="1" applyAlignment="1">
      <alignment horizontal="center" vertical="center"/>
    </xf>
    <xf numFmtId="4" fontId="3" fillId="2" borderId="0" xfId="2" applyNumberFormat="1" applyAlignment="1">
      <alignment horizontal="center" vertical="center"/>
    </xf>
    <xf numFmtId="1" fontId="0" fillId="4" borderId="13" xfId="1" applyNumberFormat="1" applyFont="1" applyFill="1" applyBorder="1" applyAlignment="1">
      <alignment horizontal="center" vertical="center"/>
    </xf>
    <xf numFmtId="1" fontId="0" fillId="5" borderId="13" xfId="1" applyNumberFormat="1" applyFont="1" applyFill="1" applyBorder="1" applyAlignment="1">
      <alignment horizontal="center" vertical="center"/>
    </xf>
    <xf numFmtId="167" fontId="0" fillId="4" borderId="12" xfId="0" applyNumberFormat="1" applyFont="1" applyFill="1" applyBorder="1" applyAlignment="1"/>
    <xf numFmtId="167" fontId="0" fillId="5" borderId="12" xfId="0" applyNumberFormat="1" applyFont="1" applyFill="1" applyBorder="1" applyAlignment="1"/>
    <xf numFmtId="1" fontId="0" fillId="4" borderId="12" xfId="0" applyNumberFormat="1" applyFont="1" applyFill="1" applyBorder="1" applyAlignment="1">
      <alignment horizontal="center"/>
    </xf>
    <xf numFmtId="1" fontId="0" fillId="5" borderId="12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left" indent="2"/>
    </xf>
    <xf numFmtId="0" fontId="0" fillId="5" borderId="12" xfId="0" applyFont="1" applyFill="1" applyBorder="1" applyAlignment="1">
      <alignment horizontal="left" indent="2"/>
    </xf>
    <xf numFmtId="167" fontId="0" fillId="4" borderId="7" xfId="0" applyNumberFormat="1" applyFont="1" applyFill="1" applyBorder="1" applyAlignment="1">
      <alignment horizontal="center"/>
    </xf>
    <xf numFmtId="167" fontId="0" fillId="4" borderId="3" xfId="0" applyNumberFormat="1" applyFont="1" applyFill="1" applyBorder="1" applyAlignment="1">
      <alignment horizontal="center"/>
    </xf>
    <xf numFmtId="167" fontId="0" fillId="5" borderId="7" xfId="0" applyNumberFormat="1" applyFont="1" applyFill="1" applyBorder="1" applyAlignment="1">
      <alignment horizontal="center"/>
    </xf>
    <xf numFmtId="167" fontId="0" fillId="5" borderId="3" xfId="0" applyNumberFormat="1" applyFont="1" applyFill="1" applyBorder="1" applyAlignment="1">
      <alignment horizontal="center"/>
    </xf>
    <xf numFmtId="167" fontId="0" fillId="5" borderId="9" xfId="0" applyNumberFormat="1" applyFont="1" applyFill="1" applyBorder="1" applyAlignment="1">
      <alignment horizontal="center"/>
    </xf>
    <xf numFmtId="167" fontId="0" fillId="5" borderId="5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166" fontId="0" fillId="4" borderId="7" xfId="1" applyNumberFormat="1" applyFont="1" applyFill="1" applyBorder="1"/>
    <xf numFmtId="166" fontId="0" fillId="4" borderId="7" xfId="1" applyNumberFormat="1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166" fontId="0" fillId="5" borderId="7" xfId="1" applyNumberFormat="1" applyFont="1" applyFill="1" applyBorder="1" applyAlignment="1">
      <alignment horizontal="center"/>
    </xf>
    <xf numFmtId="166" fontId="0" fillId="4" borderId="12" xfId="1" applyNumberFormat="1" applyFont="1" applyFill="1" applyBorder="1" applyAlignment="1"/>
    <xf numFmtId="166" fontId="0" fillId="5" borderId="12" xfId="1" applyNumberFormat="1" applyFont="1" applyFill="1" applyBorder="1" applyAlignment="1"/>
    <xf numFmtId="164" fontId="0" fillId="4" borderId="12" xfId="3" applyFont="1" applyFill="1" applyBorder="1" applyAlignment="1"/>
    <xf numFmtId="164" fontId="0" fillId="5" borderId="12" xfId="3" applyFont="1" applyFill="1" applyBorder="1" applyAlignment="1"/>
    <xf numFmtId="164" fontId="3" fillId="2" borderId="12" xfId="3" applyFont="1" applyFill="1" applyBorder="1" applyAlignment="1"/>
    <xf numFmtId="0" fontId="0" fillId="6" borderId="0" xfId="0" applyFill="1"/>
    <xf numFmtId="0" fontId="0" fillId="5" borderId="6" xfId="0" applyFill="1" applyBorder="1" applyAlignment="1">
      <alignment horizontal="left" vertical="center" wrapText="1"/>
    </xf>
    <xf numFmtId="0" fontId="0" fillId="4" borderId="12" xfId="0" applyFill="1" applyBorder="1" applyAlignment="1"/>
    <xf numFmtId="0" fontId="0" fillId="4" borderId="4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</cellXfs>
  <cellStyles count="4">
    <cellStyle name="Énfasis2" xfId="2" builtinId="33"/>
    <cellStyle name="Millares" xfId="1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showGridLines="0" zoomScale="110" zoomScaleNormal="110" workbookViewId="0">
      <selection activeCell="E14" sqref="E14"/>
    </sheetView>
  </sheetViews>
  <sheetFormatPr baseColWidth="10" defaultColWidth="8.83203125" defaultRowHeight="15" x14ac:dyDescent="0.2"/>
  <cols>
    <col min="1" max="1" width="22" customWidth="1"/>
    <col min="2" max="2" width="11" customWidth="1"/>
    <col min="3" max="4" width="9.33203125" customWidth="1"/>
    <col min="5" max="5" width="15.5" customWidth="1"/>
    <col min="6" max="6" width="12.33203125" customWidth="1"/>
  </cols>
  <sheetData>
    <row r="1" spans="1:6" x14ac:dyDescent="0.2">
      <c r="A1" s="1" t="s">
        <v>15</v>
      </c>
      <c r="B1" s="2"/>
      <c r="C1" s="2"/>
      <c r="D1" s="2"/>
      <c r="E1" s="3"/>
    </row>
    <row r="3" spans="1:6" ht="34.5" customHeight="1" x14ac:dyDescent="0.2">
      <c r="A3" s="4" t="s">
        <v>0</v>
      </c>
      <c r="B3" s="4"/>
      <c r="C3" s="12" t="s">
        <v>6</v>
      </c>
      <c r="D3" s="12" t="s">
        <v>7</v>
      </c>
      <c r="E3" s="13" t="s">
        <v>8</v>
      </c>
    </row>
    <row r="4" spans="1:6" ht="30" customHeight="1" x14ac:dyDescent="0.2">
      <c r="A4" s="5" t="s">
        <v>1</v>
      </c>
      <c r="B4" s="6" t="s">
        <v>3</v>
      </c>
      <c r="C4" s="6">
        <v>1</v>
      </c>
      <c r="D4" s="6">
        <v>1</v>
      </c>
      <c r="E4" s="14">
        <v>150</v>
      </c>
    </row>
    <row r="5" spans="1:6" x14ac:dyDescent="0.2">
      <c r="A5" s="7"/>
      <c r="B5" s="8" t="s">
        <v>4</v>
      </c>
      <c r="C5" s="8">
        <v>1</v>
      </c>
      <c r="D5" s="8">
        <v>2</v>
      </c>
      <c r="E5" s="15">
        <v>240</v>
      </c>
    </row>
    <row r="6" spans="1:6" x14ac:dyDescent="0.2">
      <c r="A6" s="5"/>
      <c r="B6" s="6" t="s">
        <v>5</v>
      </c>
      <c r="C6" s="6">
        <v>3</v>
      </c>
      <c r="D6" s="6">
        <v>2</v>
      </c>
      <c r="E6" s="14">
        <v>420</v>
      </c>
    </row>
    <row r="7" spans="1:6" x14ac:dyDescent="0.2">
      <c r="A7" s="9" t="s">
        <v>2</v>
      </c>
      <c r="B7" s="10"/>
      <c r="C7" s="10">
        <v>400</v>
      </c>
      <c r="D7" s="10">
        <v>300</v>
      </c>
      <c r="E7" s="11"/>
    </row>
    <row r="9" spans="1:6" x14ac:dyDescent="0.2">
      <c r="A9" s="1" t="s">
        <v>16</v>
      </c>
      <c r="B9" s="2"/>
      <c r="C9" s="2"/>
      <c r="D9" s="2"/>
      <c r="E9" s="3"/>
    </row>
    <row r="11" spans="1:6" ht="16" thickBot="1" x14ac:dyDescent="0.25">
      <c r="A11" s="18"/>
      <c r="B11" s="18"/>
      <c r="C11" s="16" t="s">
        <v>6</v>
      </c>
      <c r="D11" s="16" t="s">
        <v>7</v>
      </c>
      <c r="E11" s="17" t="s">
        <v>10</v>
      </c>
    </row>
    <row r="12" spans="1:6" ht="16" thickTop="1" x14ac:dyDescent="0.2">
      <c r="A12" s="19" t="s">
        <v>9</v>
      </c>
      <c r="B12" s="19"/>
      <c r="C12" s="19">
        <v>120</v>
      </c>
      <c r="D12" s="19">
        <v>30</v>
      </c>
      <c r="E12" s="24">
        <f>+SUM(C12:D12)</f>
        <v>150</v>
      </c>
    </row>
    <row r="13" spans="1:6" x14ac:dyDescent="0.2">
      <c r="A13" s="20" t="s">
        <v>14</v>
      </c>
      <c r="B13" s="20" t="s">
        <v>17</v>
      </c>
      <c r="C13" s="20">
        <v>400</v>
      </c>
      <c r="D13" s="20">
        <v>300</v>
      </c>
      <c r="E13" s="22"/>
    </row>
    <row r="14" spans="1:6" x14ac:dyDescent="0.2">
      <c r="A14" s="21" t="s">
        <v>11</v>
      </c>
      <c r="B14" s="21" t="s">
        <v>18</v>
      </c>
      <c r="C14" s="21">
        <f>+C12*C13</f>
        <v>48000</v>
      </c>
      <c r="D14" s="21">
        <f>+D12*D13</f>
        <v>9000</v>
      </c>
      <c r="E14" s="23">
        <f>+SUM(C14:D14)</f>
        <v>57000</v>
      </c>
    </row>
    <row r="16" spans="1:6" ht="16" thickBot="1" x14ac:dyDescent="0.25">
      <c r="A16" s="18" t="s">
        <v>19</v>
      </c>
      <c r="B16" s="18"/>
      <c r="C16" s="16" t="s">
        <v>6</v>
      </c>
      <c r="D16" s="16" t="s">
        <v>7</v>
      </c>
      <c r="E16" s="17" t="s">
        <v>10</v>
      </c>
      <c r="F16" s="16" t="s">
        <v>13</v>
      </c>
    </row>
    <row r="17" spans="1:6" ht="16" thickTop="1" x14ac:dyDescent="0.2">
      <c r="A17" s="19"/>
      <c r="B17" s="19" t="s">
        <v>3</v>
      </c>
      <c r="C17" s="19">
        <f t="shared" ref="C17:D19" si="0">+C4*C$12</f>
        <v>120</v>
      </c>
      <c r="D17" s="19">
        <f t="shared" si="0"/>
        <v>30</v>
      </c>
      <c r="E17" s="24">
        <f>+SUM(C17:D17)</f>
        <v>150</v>
      </c>
      <c r="F17" s="28">
        <v>150</v>
      </c>
    </row>
    <row r="18" spans="1:6" x14ac:dyDescent="0.2">
      <c r="A18" s="20"/>
      <c r="B18" s="20" t="s">
        <v>4</v>
      </c>
      <c r="C18" s="20">
        <f t="shared" si="0"/>
        <v>120</v>
      </c>
      <c r="D18" s="20">
        <f t="shared" si="0"/>
        <v>60</v>
      </c>
      <c r="E18" s="25">
        <f>+SUM(C18:D18)</f>
        <v>180</v>
      </c>
      <c r="F18" s="29">
        <v>240</v>
      </c>
    </row>
    <row r="19" spans="1:6" x14ac:dyDescent="0.2">
      <c r="A19" s="19"/>
      <c r="B19" s="19" t="s">
        <v>12</v>
      </c>
      <c r="C19" s="19">
        <f t="shared" si="0"/>
        <v>360</v>
      </c>
      <c r="D19" s="19">
        <f t="shared" si="0"/>
        <v>60</v>
      </c>
      <c r="E19" s="24">
        <f>+SUM(C19:D19)</f>
        <v>420</v>
      </c>
      <c r="F19" s="28">
        <v>420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showGridLines="0" tabSelected="1" topLeftCell="A12" workbookViewId="0">
      <selection activeCell="F29" sqref="F29"/>
    </sheetView>
  </sheetViews>
  <sheetFormatPr baseColWidth="10" defaultColWidth="8.83203125" defaultRowHeight="15" x14ac:dyDescent="0.2"/>
  <cols>
    <col min="1" max="1" width="22" customWidth="1"/>
    <col min="2" max="2" width="11" customWidth="1"/>
    <col min="3" max="5" width="9.33203125" customWidth="1"/>
    <col min="6" max="7" width="12.33203125" customWidth="1"/>
  </cols>
  <sheetData>
    <row r="1" spans="1:5" x14ac:dyDescent="0.2">
      <c r="A1" s="1" t="s">
        <v>15</v>
      </c>
      <c r="B1" s="2"/>
      <c r="C1" s="2"/>
      <c r="D1" s="2"/>
      <c r="E1" s="3"/>
    </row>
    <row r="3" spans="1:5" ht="15" customHeight="1" x14ac:dyDescent="0.2">
      <c r="A3" s="4" t="s">
        <v>0</v>
      </c>
      <c r="B3" s="4"/>
      <c r="C3" s="12" t="s">
        <v>22</v>
      </c>
      <c r="D3" s="12" t="s">
        <v>23</v>
      </c>
      <c r="E3" s="12" t="s">
        <v>24</v>
      </c>
    </row>
    <row r="4" spans="1:5" ht="15" customHeight="1" x14ac:dyDescent="0.2">
      <c r="A4" s="5" t="s">
        <v>25</v>
      </c>
      <c r="B4" s="6" t="s">
        <v>5</v>
      </c>
      <c r="C4" s="35">
        <v>2.5</v>
      </c>
      <c r="D4" s="35">
        <v>2</v>
      </c>
      <c r="E4" s="36">
        <v>2</v>
      </c>
    </row>
    <row r="5" spans="1:5" ht="16" x14ac:dyDescent="0.2">
      <c r="A5" s="52" t="s">
        <v>64</v>
      </c>
      <c r="B5" s="8" t="s">
        <v>20</v>
      </c>
      <c r="C5" s="37">
        <v>2</v>
      </c>
      <c r="D5" s="37">
        <v>1</v>
      </c>
      <c r="E5" s="38">
        <v>2.5</v>
      </c>
    </row>
    <row r="6" spans="1:5" x14ac:dyDescent="0.2">
      <c r="A6" s="5"/>
      <c r="B6" s="6" t="s">
        <v>21</v>
      </c>
      <c r="C6" s="35">
        <v>2</v>
      </c>
      <c r="D6" s="35">
        <v>2.5</v>
      </c>
      <c r="E6" s="36">
        <v>3</v>
      </c>
    </row>
    <row r="7" spans="1:5" x14ac:dyDescent="0.2">
      <c r="A7" s="9"/>
      <c r="B7" s="10" t="s">
        <v>10</v>
      </c>
      <c r="C7" s="39">
        <f>SUM(C4:C6)</f>
        <v>6.5</v>
      </c>
      <c r="D7" s="39">
        <f>SUM(D4:D6)</f>
        <v>5.5</v>
      </c>
      <c r="E7" s="40">
        <f>SUM(E4:E6)</f>
        <v>7.5</v>
      </c>
    </row>
    <row r="9" spans="1:5" ht="16" x14ac:dyDescent="0.2">
      <c r="A9" s="4"/>
      <c r="B9" s="4"/>
      <c r="C9" s="12" t="s">
        <v>5</v>
      </c>
      <c r="D9" s="12" t="s">
        <v>20</v>
      </c>
      <c r="E9" s="13" t="s">
        <v>21</v>
      </c>
    </row>
    <row r="10" spans="1:5" ht="15" customHeight="1" x14ac:dyDescent="0.2">
      <c r="A10" s="54" t="s">
        <v>27</v>
      </c>
      <c r="B10" s="55"/>
      <c r="C10" s="30">
        <v>1500</v>
      </c>
      <c r="D10" s="30">
        <v>2400</v>
      </c>
      <c r="E10" s="14">
        <v>1200</v>
      </c>
    </row>
    <row r="11" spans="1:5" x14ac:dyDescent="0.2">
      <c r="A11" s="9" t="s">
        <v>26</v>
      </c>
      <c r="B11" s="10"/>
      <c r="C11" s="31">
        <f>+C10/60</f>
        <v>25</v>
      </c>
      <c r="D11" s="31">
        <f>+D10/60</f>
        <v>40</v>
      </c>
      <c r="E11" s="32">
        <f>+E10/60</f>
        <v>20</v>
      </c>
    </row>
    <row r="13" spans="1:5" ht="15" customHeight="1" x14ac:dyDescent="0.2">
      <c r="A13" s="4"/>
      <c r="B13" s="4"/>
      <c r="C13" s="12" t="s">
        <v>22</v>
      </c>
      <c r="D13" s="12" t="s">
        <v>23</v>
      </c>
      <c r="E13" s="13" t="s">
        <v>24</v>
      </c>
    </row>
    <row r="14" spans="1:5" ht="15" customHeight="1" x14ac:dyDescent="0.2">
      <c r="A14" s="54" t="s">
        <v>28</v>
      </c>
      <c r="B14" s="55"/>
      <c r="C14" s="30">
        <v>402</v>
      </c>
      <c r="D14" s="30">
        <v>420</v>
      </c>
      <c r="E14" s="14">
        <v>600</v>
      </c>
    </row>
    <row r="15" spans="1:5" ht="15" customHeight="1" x14ac:dyDescent="0.2">
      <c r="A15" s="9" t="s">
        <v>29</v>
      </c>
      <c r="B15" s="10"/>
      <c r="C15" s="31">
        <v>50</v>
      </c>
      <c r="D15" s="31">
        <v>80</v>
      </c>
      <c r="E15" s="32">
        <v>140</v>
      </c>
    </row>
    <row r="16" spans="1:5" x14ac:dyDescent="0.2">
      <c r="A16" s="51" t="s">
        <v>63</v>
      </c>
      <c r="B16" s="51"/>
      <c r="C16" s="51">
        <f>(+C14-C15-C11*C7)/C14</f>
        <v>0.47139303482587064</v>
      </c>
      <c r="D16" s="51">
        <f>(+D14-D15-D11*D7)/D14</f>
        <v>0.2857142857142857</v>
      </c>
      <c r="E16" s="51">
        <f>(+E14-E15-E11*E7)/E14</f>
        <v>0.51666666666666672</v>
      </c>
    </row>
    <row r="17" spans="1:6" x14ac:dyDescent="0.2">
      <c r="A17" s="1" t="s">
        <v>16</v>
      </c>
      <c r="B17" s="2"/>
      <c r="C17" s="2"/>
      <c r="D17" s="2"/>
      <c r="E17" s="3"/>
      <c r="F17" s="3"/>
    </row>
    <row r="19" spans="1:6" ht="16" thickBot="1" x14ac:dyDescent="0.25">
      <c r="A19" s="18"/>
      <c r="B19" s="16" t="s">
        <v>37</v>
      </c>
      <c r="C19" s="16" t="s">
        <v>22</v>
      </c>
      <c r="D19" s="16" t="s">
        <v>23</v>
      </c>
      <c r="E19" s="16" t="s">
        <v>24</v>
      </c>
      <c r="F19" s="16" t="s">
        <v>10</v>
      </c>
    </row>
    <row r="20" spans="1:6" ht="16" thickTop="1" x14ac:dyDescent="0.2">
      <c r="A20" s="19" t="s">
        <v>31</v>
      </c>
      <c r="B20" s="19" t="s">
        <v>38</v>
      </c>
      <c r="C20" s="19">
        <v>17.142857142857146</v>
      </c>
      <c r="D20" s="19">
        <v>0</v>
      </c>
      <c r="E20" s="19">
        <v>8.5714285714285694</v>
      </c>
      <c r="F20" s="19">
        <f>+SUM(C20:E20)</f>
        <v>25.714285714285715</v>
      </c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19" t="s">
        <v>30</v>
      </c>
      <c r="B22" s="19" t="s">
        <v>18</v>
      </c>
      <c r="C22" s="19">
        <f>+C14*C20</f>
        <v>6891.4285714285725</v>
      </c>
      <c r="D22" s="19">
        <f>+D14*D20</f>
        <v>0</v>
      </c>
      <c r="E22" s="19">
        <f>+E14*E20</f>
        <v>5142.8571428571413</v>
      </c>
      <c r="F22" s="19">
        <f>+SUM(C22:E22)</f>
        <v>12034.285714285714</v>
      </c>
    </row>
    <row r="23" spans="1:6" x14ac:dyDescent="0.2">
      <c r="A23" s="20" t="s">
        <v>32</v>
      </c>
      <c r="B23" s="20" t="s">
        <v>18</v>
      </c>
      <c r="C23" s="20">
        <f>-C20*(SUM(C24:C27))</f>
        <v>-3985.7142857142862</v>
      </c>
      <c r="D23" s="20">
        <f>-D20*(SUM(D24:D27))</f>
        <v>0</v>
      </c>
      <c r="E23" s="20">
        <f>-E20*(SUM(E24:E27))</f>
        <v>-2999.9999999999991</v>
      </c>
      <c r="F23" s="20">
        <f>+SUM(C23:E23)</f>
        <v>-6985.7142857142853</v>
      </c>
    </row>
    <row r="24" spans="1:6" x14ac:dyDescent="0.2">
      <c r="A24" s="33" t="s">
        <v>33</v>
      </c>
      <c r="B24" s="19" t="s">
        <v>39</v>
      </c>
      <c r="C24" s="19">
        <f>+C15</f>
        <v>50</v>
      </c>
      <c r="D24" s="19">
        <f t="shared" ref="D24:E24" si="0">+D15</f>
        <v>80</v>
      </c>
      <c r="E24" s="19">
        <f t="shared" si="0"/>
        <v>140</v>
      </c>
      <c r="F24" s="19"/>
    </row>
    <row r="25" spans="1:6" x14ac:dyDescent="0.2">
      <c r="A25" s="34" t="s">
        <v>34</v>
      </c>
      <c r="B25" s="20" t="s">
        <v>39</v>
      </c>
      <c r="C25" s="20">
        <f>+C4*$C$11</f>
        <v>62.5</v>
      </c>
      <c r="D25" s="20">
        <f>+D4*$C$11</f>
        <v>50</v>
      </c>
      <c r="E25" s="20">
        <f>+E4*$C$11</f>
        <v>50</v>
      </c>
      <c r="F25" s="20"/>
    </row>
    <row r="26" spans="1:6" x14ac:dyDescent="0.2">
      <c r="A26" s="33" t="s">
        <v>35</v>
      </c>
      <c r="B26" s="19" t="s">
        <v>39</v>
      </c>
      <c r="C26" s="19">
        <f>+C5*$D$11</f>
        <v>80</v>
      </c>
      <c r="D26" s="19">
        <f>+D5*$D$11</f>
        <v>40</v>
      </c>
      <c r="E26" s="19">
        <f>+E5*$D$11</f>
        <v>100</v>
      </c>
      <c r="F26" s="19"/>
    </row>
    <row r="27" spans="1:6" x14ac:dyDescent="0.2">
      <c r="A27" s="34" t="s">
        <v>36</v>
      </c>
      <c r="B27" s="20" t="s">
        <v>39</v>
      </c>
      <c r="C27" s="20">
        <f>+C6*$E$11</f>
        <v>40</v>
      </c>
      <c r="D27" s="20">
        <f>+D6*$E$11</f>
        <v>50</v>
      </c>
      <c r="E27" s="20">
        <f>+E6*$E$11</f>
        <v>60</v>
      </c>
      <c r="F27" s="20"/>
    </row>
    <row r="28" spans="1:6" x14ac:dyDescent="0.2">
      <c r="A28" s="19"/>
      <c r="B28" s="19"/>
      <c r="C28" s="19"/>
      <c r="D28" s="19"/>
      <c r="E28" s="19"/>
      <c r="F28" s="19"/>
    </row>
    <row r="29" spans="1:6" x14ac:dyDescent="0.2">
      <c r="A29" s="20" t="s">
        <v>11</v>
      </c>
      <c r="B29" s="20" t="s">
        <v>18</v>
      </c>
      <c r="C29" s="20">
        <f>+C22+C23</f>
        <v>2905.7142857142862</v>
      </c>
      <c r="D29" s="20">
        <f>+D22+D23</f>
        <v>0</v>
      </c>
      <c r="E29" s="20">
        <f>+E22+E23</f>
        <v>2142.8571428571422</v>
      </c>
      <c r="F29" s="23">
        <f>+SUM(C29:E29)</f>
        <v>5048.5714285714284</v>
      </c>
    </row>
    <row r="30" spans="1:6" x14ac:dyDescent="0.2">
      <c r="A30" s="53" t="s">
        <v>14</v>
      </c>
      <c r="B30" s="19"/>
      <c r="C30" s="19">
        <f>+C29/C20</f>
        <v>169.5</v>
      </c>
      <c r="D30" s="19"/>
      <c r="E30" s="19">
        <f>+E29/E20</f>
        <v>249.99999999999997</v>
      </c>
      <c r="F30" s="19"/>
    </row>
    <row r="32" spans="1:6" ht="16" thickBot="1" x14ac:dyDescent="0.25">
      <c r="A32" s="18" t="s">
        <v>40</v>
      </c>
      <c r="B32" s="18"/>
      <c r="C32" s="16"/>
      <c r="D32" s="41" t="s">
        <v>13</v>
      </c>
    </row>
    <row r="33" spans="1:6" ht="16" thickTop="1" x14ac:dyDescent="0.2">
      <c r="A33" s="19" t="s">
        <v>41</v>
      </c>
      <c r="B33" s="19" t="s">
        <v>5</v>
      </c>
      <c r="C33" s="26">
        <f>+SUMPRODUCT(C20:E20,C4:E4)</f>
        <v>60</v>
      </c>
      <c r="D33" s="19">
        <v>60</v>
      </c>
    </row>
    <row r="34" spans="1:6" x14ac:dyDescent="0.2">
      <c r="A34" s="34"/>
      <c r="B34" s="20" t="s">
        <v>20</v>
      </c>
      <c r="C34" s="27">
        <f>+SUMPRODUCT(C20:E20,C5:E5)</f>
        <v>55.714285714285715</v>
      </c>
      <c r="D34" s="20">
        <v>60</v>
      </c>
    </row>
    <row r="35" spans="1:6" x14ac:dyDescent="0.2">
      <c r="A35" s="19"/>
      <c r="B35" s="19" t="s">
        <v>21</v>
      </c>
      <c r="C35" s="26">
        <f>+SUMPRODUCT(C20:E20,C6:E6)</f>
        <v>60</v>
      </c>
      <c r="D35" s="19">
        <v>60</v>
      </c>
    </row>
    <row r="36" spans="1:6" x14ac:dyDescent="0.2">
      <c r="A36" s="51" t="s">
        <v>65</v>
      </c>
      <c r="B36" s="51"/>
      <c r="C36" s="51"/>
      <c r="D36" s="51"/>
      <c r="E36" s="51"/>
      <c r="F36" s="51"/>
    </row>
    <row r="37" spans="1:6" x14ac:dyDescent="0.2">
      <c r="A37" s="51" t="s">
        <v>66</v>
      </c>
      <c r="B37" s="51"/>
      <c r="C37" s="51"/>
      <c r="D37" s="51"/>
      <c r="E37" s="51"/>
      <c r="F37" s="51"/>
    </row>
  </sheetData>
  <mergeCells count="2">
    <mergeCell ref="A10:B10"/>
    <mergeCell ref="A14:B1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showGridLines="0" topLeftCell="A2" workbookViewId="0">
      <selection activeCell="C18" sqref="C18"/>
    </sheetView>
  </sheetViews>
  <sheetFormatPr baseColWidth="10" defaultColWidth="8.83203125" defaultRowHeight="15" x14ac:dyDescent="0.2"/>
  <cols>
    <col min="1" max="1" width="25" customWidth="1"/>
    <col min="2" max="2" width="11" customWidth="1"/>
    <col min="3" max="4" width="12.5" customWidth="1"/>
    <col min="5" max="5" width="12.33203125" customWidth="1"/>
    <col min="6" max="6" width="12.5" bestFit="1" customWidth="1"/>
  </cols>
  <sheetData>
    <row r="1" spans="1:6" x14ac:dyDescent="0.2">
      <c r="A1" s="1" t="s">
        <v>15</v>
      </c>
      <c r="B1" s="2"/>
      <c r="C1" s="2"/>
      <c r="D1" s="2"/>
    </row>
    <row r="3" spans="1:6" ht="15" customHeight="1" x14ac:dyDescent="0.2">
      <c r="A3" s="4" t="s">
        <v>42</v>
      </c>
      <c r="B3" s="12" t="s">
        <v>43</v>
      </c>
      <c r="C3" s="12" t="s">
        <v>44</v>
      </c>
      <c r="D3" s="12" t="s">
        <v>45</v>
      </c>
    </row>
    <row r="4" spans="1:6" ht="15" customHeight="1" x14ac:dyDescent="0.2">
      <c r="A4" s="5" t="s">
        <v>47</v>
      </c>
      <c r="B4" s="43">
        <v>10000</v>
      </c>
      <c r="C4" s="43">
        <v>20000</v>
      </c>
      <c r="D4" s="43">
        <v>30000</v>
      </c>
    </row>
    <row r="5" spans="1:6" ht="16" x14ac:dyDescent="0.2">
      <c r="A5" s="7" t="s">
        <v>46</v>
      </c>
      <c r="B5" s="44">
        <v>10</v>
      </c>
      <c r="C5" s="44">
        <v>9</v>
      </c>
      <c r="D5" s="44">
        <v>12</v>
      </c>
    </row>
    <row r="7" spans="1:6" ht="15" customHeight="1" x14ac:dyDescent="0.2">
      <c r="A7" s="4"/>
      <c r="B7" s="12"/>
    </row>
    <row r="8" spans="1:6" ht="15" customHeight="1" x14ac:dyDescent="0.2">
      <c r="A8" s="5" t="s">
        <v>49</v>
      </c>
      <c r="B8" s="43">
        <v>3</v>
      </c>
    </row>
    <row r="9" spans="1:6" ht="16" x14ac:dyDescent="0.2">
      <c r="A9" s="7" t="s">
        <v>48</v>
      </c>
      <c r="B9" s="45">
        <v>20000</v>
      </c>
    </row>
    <row r="10" spans="1:6" ht="16" x14ac:dyDescent="0.2">
      <c r="A10" s="5" t="s">
        <v>50</v>
      </c>
      <c r="B10" s="42">
        <v>40000</v>
      </c>
    </row>
    <row r="11" spans="1:6" ht="16" x14ac:dyDescent="0.2">
      <c r="A11" s="7" t="s">
        <v>51</v>
      </c>
      <c r="B11" s="45">
        <v>5000</v>
      </c>
    </row>
    <row r="12" spans="1:6" ht="16" x14ac:dyDescent="0.2">
      <c r="A12" s="5" t="s">
        <v>52</v>
      </c>
      <c r="B12" s="42">
        <v>2000</v>
      </c>
    </row>
    <row r="14" spans="1:6" x14ac:dyDescent="0.2">
      <c r="A14" s="1" t="s">
        <v>16</v>
      </c>
      <c r="B14" s="2"/>
      <c r="C14" s="2"/>
      <c r="D14" s="2"/>
      <c r="E14" s="3"/>
      <c r="F14" s="3"/>
    </row>
    <row r="16" spans="1:6" ht="16" thickBot="1" x14ac:dyDescent="0.25">
      <c r="A16" s="18" t="s">
        <v>53</v>
      </c>
      <c r="B16" s="16" t="s">
        <v>54</v>
      </c>
      <c r="C16" s="16" t="s">
        <v>43</v>
      </c>
      <c r="D16" s="16" t="s">
        <v>44</v>
      </c>
      <c r="E16" s="16" t="s">
        <v>45</v>
      </c>
      <c r="F16" s="16" t="s">
        <v>55</v>
      </c>
    </row>
    <row r="17" spans="1:6" ht="16" thickTop="1" x14ac:dyDescent="0.2">
      <c r="A17" s="19" t="s">
        <v>51</v>
      </c>
      <c r="B17" s="46">
        <f>+B11</f>
        <v>5000</v>
      </c>
      <c r="C17" s="46">
        <f>+B17</f>
        <v>5000</v>
      </c>
      <c r="D17" s="46">
        <f>+C20</f>
        <v>12000</v>
      </c>
      <c r="E17" s="46">
        <f>+D20</f>
        <v>12000</v>
      </c>
      <c r="F17" s="46"/>
    </row>
    <row r="18" spans="1:6" x14ac:dyDescent="0.2">
      <c r="A18" s="20" t="s">
        <v>56</v>
      </c>
      <c r="B18" s="47"/>
      <c r="C18" s="47">
        <v>17000</v>
      </c>
      <c r="D18" s="47">
        <v>20000</v>
      </c>
      <c r="E18" s="47">
        <v>20000</v>
      </c>
      <c r="F18" s="47"/>
    </row>
    <row r="19" spans="1:6" x14ac:dyDescent="0.2">
      <c r="A19" s="19" t="s">
        <v>57</v>
      </c>
      <c r="B19" s="46"/>
      <c r="C19" s="46">
        <f>-B4</f>
        <v>-10000</v>
      </c>
      <c r="D19" s="46">
        <f>-C4</f>
        <v>-20000</v>
      </c>
      <c r="E19" s="46">
        <f>-D4</f>
        <v>-30000</v>
      </c>
      <c r="F19" s="46"/>
    </row>
    <row r="20" spans="1:6" x14ac:dyDescent="0.2">
      <c r="A20" s="20" t="s">
        <v>58</v>
      </c>
      <c r="B20" s="47"/>
      <c r="C20" s="47">
        <f>+C17+C18+C19</f>
        <v>12000</v>
      </c>
      <c r="D20" s="47">
        <f>+D17+D18+D19</f>
        <v>12000</v>
      </c>
      <c r="E20" s="47">
        <f>+E17+E18+E19</f>
        <v>2000</v>
      </c>
      <c r="F20" s="47">
        <f>+E20</f>
        <v>2000</v>
      </c>
    </row>
    <row r="21" spans="1:6" x14ac:dyDescent="0.2">
      <c r="A21" s="33"/>
      <c r="B21" s="46"/>
      <c r="C21" s="46"/>
      <c r="D21" s="46"/>
      <c r="E21" s="46"/>
      <c r="F21" s="46"/>
    </row>
    <row r="22" spans="1:6" x14ac:dyDescent="0.2">
      <c r="A22" s="20" t="s">
        <v>59</v>
      </c>
      <c r="B22" s="47"/>
      <c r="C22" s="47">
        <v>40000</v>
      </c>
      <c r="D22" s="47">
        <v>40000</v>
      </c>
      <c r="E22" s="47">
        <v>40000</v>
      </c>
      <c r="F22" s="47"/>
    </row>
    <row r="23" spans="1:6" x14ac:dyDescent="0.2">
      <c r="A23" s="19" t="s">
        <v>61</v>
      </c>
      <c r="B23" s="46"/>
      <c r="C23" s="46">
        <v>20000</v>
      </c>
      <c r="D23" s="46">
        <v>20000</v>
      </c>
      <c r="E23" s="46">
        <v>20000</v>
      </c>
      <c r="F23" s="46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19" t="s">
        <v>49</v>
      </c>
      <c r="B25" s="19"/>
      <c r="C25" s="48">
        <f>+C20*$B$8</f>
        <v>36000</v>
      </c>
      <c r="D25" s="48">
        <f>+D20*$B$8</f>
        <v>36000</v>
      </c>
      <c r="E25" s="48">
        <f>+E20*$B$8</f>
        <v>6000</v>
      </c>
      <c r="F25" s="48">
        <f>+SUM(C25:E25)</f>
        <v>78000</v>
      </c>
    </row>
    <row r="26" spans="1:6" x14ac:dyDescent="0.2">
      <c r="A26" s="20" t="s">
        <v>60</v>
      </c>
      <c r="B26" s="20"/>
      <c r="C26" s="49">
        <f>+C18*B5</f>
        <v>170000</v>
      </c>
      <c r="D26" s="49">
        <f>+D18*C5</f>
        <v>180000</v>
      </c>
      <c r="E26" s="49">
        <f>+E18*D5</f>
        <v>240000</v>
      </c>
      <c r="F26" s="49">
        <f>+SUM(C26:E26)</f>
        <v>590000</v>
      </c>
    </row>
    <row r="27" spans="1:6" x14ac:dyDescent="0.2">
      <c r="A27" s="19" t="s">
        <v>62</v>
      </c>
      <c r="B27" s="19"/>
      <c r="C27" s="48"/>
      <c r="D27" s="48"/>
      <c r="E27" s="48"/>
      <c r="F27" s="50">
        <f>+F25+F26</f>
        <v>668000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MezProd</vt:lpstr>
      <vt:lpstr>MezOpt</vt:lpstr>
      <vt:lpstr>ProgProd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 de Microsoft Office</cp:lastModifiedBy>
  <dcterms:created xsi:type="dcterms:W3CDTF">2010-04-03T23:22:04Z</dcterms:created>
  <dcterms:modified xsi:type="dcterms:W3CDTF">2019-04-05T18:33:06Z</dcterms:modified>
</cp:coreProperties>
</file>