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is/Desktop/FINANZAS 2014-2021/CLASE 26 ABRIL 2021/"/>
    </mc:Choice>
  </mc:AlternateContent>
  <xr:revisionPtr revIDLastSave="0" documentId="13_ncr:1_{DD3F3267-1BE4-C942-ADE6-27692CFFEF75}" xr6:coauthVersionLast="36" xr6:coauthVersionMax="36" xr10:uidLastSave="{00000000-0000-0000-0000-000000000000}"/>
  <bookViews>
    <workbookView xWindow="-140" yWindow="1180" windowWidth="28800" windowHeight="15960" xr2:uid="{00000000-000D-0000-FFFF-FFFF00000000}"/>
  </bookViews>
  <sheets>
    <sheet name="OPTIMO" sheetId="1" r:id="rId1"/>
    <sheet name="Solucion viable" sheetId="6" r:id="rId2"/>
    <sheet name="Solucion Inviable" sheetId="7" r:id="rId3"/>
    <sheet name="Valores No convergen" sheetId="5" r:id="rId4"/>
    <sheet name="No factible por escasez de rec." sheetId="4" r:id="rId5"/>
    <sheet name="Sheet2" sheetId="2" r:id="rId6"/>
    <sheet name="Sheet3" sheetId="3" r:id="rId7"/>
  </sheets>
  <definedNames>
    <definedName name="solver_adj" localSheetId="4" hidden="1">'No factible por escasez de rec.'!$D$2:$I$2</definedName>
    <definedName name="solver_adj" localSheetId="0" hidden="1">OPTIMO!$D$2:$I$2</definedName>
    <definedName name="solver_adj" localSheetId="2" hidden="1">'Solucion Inviable'!$D$2:$I$2</definedName>
    <definedName name="solver_adj" localSheetId="1" hidden="1">'Solucion viable'!$D$2:$I$2</definedName>
    <definedName name="solver_adj" localSheetId="3" hidden="1">'Valores No convergen'!$D$2:$I$2</definedName>
    <definedName name="solver_cvg" localSheetId="4" hidden="1">0.0001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drv" localSheetId="4" hidden="1">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eng" localSheetId="0" hidden="1">2</definedName>
    <definedName name="solver_eng" localSheetId="2" hidden="1">2</definedName>
    <definedName name="solver_eng" localSheetId="1" hidden="1">2</definedName>
    <definedName name="solver_eng" localSheetId="3" hidden="1">2</definedName>
    <definedName name="solver_est" localSheetId="4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ibd" localSheetId="2" hidden="1">2</definedName>
    <definedName name="solver_ibd" localSheetId="1" hidden="1">2</definedName>
    <definedName name="solver_ibd" localSheetId="3" hidden="1">2</definedName>
    <definedName name="solver_itr" localSheetId="4" hidden="1">100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itr" localSheetId="3" hidden="1">100</definedName>
    <definedName name="solver_lhs1" localSheetId="4" hidden="1">'No factible por escasez de rec.'!$D$14:$D$15</definedName>
    <definedName name="solver_lhs1" localSheetId="0" hidden="1">OPTIMO!$D$14:$D$15</definedName>
    <definedName name="solver_lhs1" localSheetId="2" hidden="1">'Solucion Inviable'!$D$14:$D$15</definedName>
    <definedName name="solver_lhs1" localSheetId="1" hidden="1">'Solucion viable'!$D$14:$D$15</definedName>
    <definedName name="solver_lhs1" localSheetId="3" hidden="1">'Valores No convergen'!$D$14:$D$15</definedName>
    <definedName name="solver_lhs2" localSheetId="4" hidden="1">'No factible por escasez de rec.'!$D$2:$I$2</definedName>
    <definedName name="solver_lhs2" localSheetId="0" hidden="1">OPTIMO!$D$2:$I$2</definedName>
    <definedName name="solver_lhs2" localSheetId="2" hidden="1">'Solucion Inviable'!$D$2:$I$2</definedName>
    <definedName name="solver_lhs2" localSheetId="1" hidden="1">'Solucion viable'!$D$2:$I$2</definedName>
    <definedName name="solver_lhs2" localSheetId="3" hidden="1">'Valores No convergen'!$D$14:$D$15</definedName>
    <definedName name="solver_lhs3" localSheetId="2" hidden="1">'Solucion Inviable'!$D$14:$D$15</definedName>
    <definedName name="solver_lhs3" localSheetId="1" hidden="1">'Solucion viable'!$D$2:$I$2</definedName>
    <definedName name="solver_lhs4" localSheetId="2" hidden="1">'Solucion Inviable'!$D$2:$I$2</definedName>
    <definedName name="solver_lin" localSheetId="4" hidden="1">1</definedName>
    <definedName name="solver_lin" localSheetId="0" hidden="1">1</definedName>
    <definedName name="solver_lin" localSheetId="2" hidden="1">1</definedName>
    <definedName name="solver_lin" localSheetId="1" hidden="1">1</definedName>
    <definedName name="solver_lin" localSheetId="3" hidden="1">1</definedName>
    <definedName name="solver_lva" localSheetId="2" hidden="1">2</definedName>
    <definedName name="solver_lva" localSheetId="1" hidden="1">2</definedName>
    <definedName name="solver_lva" localSheetId="3" hidden="1">2</definedName>
    <definedName name="solver_mip" localSheetId="0" hidden="1">2147483647</definedName>
    <definedName name="solver_mip" localSheetId="2" hidden="1">5000</definedName>
    <definedName name="solver_mip" localSheetId="1" hidden="1">5000</definedName>
    <definedName name="solver_mip" localSheetId="3" hidden="1">5000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ni" localSheetId="3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rt" localSheetId="3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4" hidden="1">1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eg" localSheetId="3" hidden="1">2</definedName>
    <definedName name="solver_nod" localSheetId="0" hidden="1">2147483647</definedName>
    <definedName name="solver_nod" localSheetId="2" hidden="1">5000</definedName>
    <definedName name="solver_nod" localSheetId="1" hidden="1">5000</definedName>
    <definedName name="solver_nod" localSheetId="3" hidden="1">5000</definedName>
    <definedName name="solver_num" localSheetId="4" hidden="1">2</definedName>
    <definedName name="solver_num" localSheetId="0" hidden="1">2</definedName>
    <definedName name="solver_num" localSheetId="2" hidden="1">2</definedName>
    <definedName name="solver_num" localSheetId="1" hidden="1">2</definedName>
    <definedName name="solver_num" localSheetId="3" hidden="1">1</definedName>
    <definedName name="solver_nwt" localSheetId="4" hidden="1">1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ofx" localSheetId="2" hidden="1">2</definedName>
    <definedName name="solver_ofx" localSheetId="1" hidden="1">2</definedName>
    <definedName name="solver_ofx" localSheetId="3" hidden="1">2</definedName>
    <definedName name="solver_opt" localSheetId="4" hidden="1">'No factible por escasez de rec.'!$D$12</definedName>
    <definedName name="solver_opt" localSheetId="0" hidden="1">OPTIMO!$D$12</definedName>
    <definedName name="solver_opt" localSheetId="2" hidden="1">'Solucion Inviable'!$D$12</definedName>
    <definedName name="solver_opt" localSheetId="1" hidden="1">'Solucion viable'!$D$12</definedName>
    <definedName name="solver_opt" localSheetId="3" hidden="1">'Valores No convergen'!$D$12</definedName>
    <definedName name="solver_piv" localSheetId="2" hidden="1">0.000001</definedName>
    <definedName name="solver_piv" localSheetId="1" hidden="1">0.000001</definedName>
    <definedName name="solver_piv" localSheetId="3" hidden="1">0.000001</definedName>
    <definedName name="solver_pre" localSheetId="4" hidden="1">0.000001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pro" localSheetId="2" hidden="1">2</definedName>
    <definedName name="solver_pro" localSheetId="1" hidden="1">2</definedName>
    <definedName name="solver_pro" localSheetId="3" hidden="1">2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bv" localSheetId="3" hidden="1">1</definedName>
    <definedName name="solver_red" localSheetId="2" hidden="1">0.000001</definedName>
    <definedName name="solver_red" localSheetId="1" hidden="1">0.000001</definedName>
    <definedName name="solver_red" localSheetId="3" hidden="1">0.000001</definedName>
    <definedName name="solver_rel1" localSheetId="4" hidden="1">1</definedName>
    <definedName name="solver_rel1" localSheetId="0" hidden="1">1</definedName>
    <definedName name="solver_rel1" localSheetId="2" hidden="1">1</definedName>
    <definedName name="solver_rel1" localSheetId="1" hidden="1">1</definedName>
    <definedName name="solver_rel1" localSheetId="3" hidden="1">1</definedName>
    <definedName name="solver_rel2" localSheetId="4" hidden="1">3</definedName>
    <definedName name="solver_rel2" localSheetId="0" hidden="1">1</definedName>
    <definedName name="solver_rel2" localSheetId="2" hidden="1">1</definedName>
    <definedName name="solver_rel2" localSheetId="1" hidden="1">1</definedName>
    <definedName name="solver_rel2" localSheetId="3" hidden="1">1</definedName>
    <definedName name="solver_rel3" localSheetId="2" hidden="1">1</definedName>
    <definedName name="solver_rel3" localSheetId="1" hidden="1">1</definedName>
    <definedName name="solver_rel4" localSheetId="2" hidden="1">1</definedName>
    <definedName name="solver_reo" localSheetId="2" hidden="1">2</definedName>
    <definedName name="solver_reo" localSheetId="1" hidden="1">2</definedName>
    <definedName name="solver_reo" localSheetId="3" hidden="1">2</definedName>
    <definedName name="solver_rep" localSheetId="2" hidden="1">2</definedName>
    <definedName name="solver_rep" localSheetId="1" hidden="1">2</definedName>
    <definedName name="solver_rep" localSheetId="3" hidden="1">2</definedName>
    <definedName name="solver_rhs1" localSheetId="4" hidden="1">'No factible por escasez de rec.'!$F$14:$F$15</definedName>
    <definedName name="solver_rhs1" localSheetId="0" hidden="1">OPTIMO!$F$14:$F$15</definedName>
    <definedName name="solver_rhs1" localSheetId="2" hidden="1">'Solucion Inviable'!$F$14:$F$15</definedName>
    <definedName name="solver_rhs1" localSheetId="1" hidden="1">'Solucion viable'!$F$14:$F$15</definedName>
    <definedName name="solver_rhs1" localSheetId="3" hidden="1">'Valores No convergen'!$F$14:$F$15</definedName>
    <definedName name="solver_rhs2" localSheetId="4" hidden="1">'No factible por escasez de rec.'!$D$8:$I$8</definedName>
    <definedName name="solver_rhs2" localSheetId="0" hidden="1">OPTIMO!$D$8:$I$8</definedName>
    <definedName name="solver_rhs2" localSheetId="2" hidden="1">'Solucion Inviable'!$D$8:$I$8</definedName>
    <definedName name="solver_rhs2" localSheetId="1" hidden="1">'Solucion viable'!$D$8:$I$8</definedName>
    <definedName name="solver_rhs2" localSheetId="3" hidden="1">'Valores No convergen'!$F$14:$F$15</definedName>
    <definedName name="solver_rhs3" localSheetId="2" hidden="1">'Solucion Inviable'!$F$14:$F$15</definedName>
    <definedName name="solver_rhs3" localSheetId="1" hidden="1">'Solucion viable'!$D$8:$I$8</definedName>
    <definedName name="solver_rhs4" localSheetId="2" hidden="1">'Solucion Inviable'!$D$8:$I$8</definedName>
    <definedName name="solver_rlx" localSheetId="0" hidden="1">1</definedName>
    <definedName name="solver_rlx" localSheetId="2" hidden="1">2</definedName>
    <definedName name="solver_rlx" localSheetId="1" hidden="1">2</definedName>
    <definedName name="solver_rlx" localSheetId="3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4" hidden="1">2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cl" localSheetId="3" hidden="1">2</definedName>
    <definedName name="solver_sho" localSheetId="4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ssz" localSheetId="3" hidden="1">100</definedName>
    <definedName name="solver_std" localSheetId="2" hidden="1">1</definedName>
    <definedName name="solver_std" localSheetId="1" hidden="1">1</definedName>
    <definedName name="solver_std" localSheetId="3" hidden="1">1</definedName>
    <definedName name="solver_tim" localSheetId="4" hidden="1">100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im" localSheetId="3" hidden="1">100</definedName>
    <definedName name="solver_tol" localSheetId="4" hidden="1">0.05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ol" localSheetId="3" hidden="1">0.05</definedName>
    <definedName name="solver_typ" localSheetId="4" hidden="1">1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typ" localSheetId="3" hidden="1">1</definedName>
    <definedName name="solver_val" localSheetId="4" hidden="1">0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al" localSheetId="3" hidden="1">0</definedName>
    <definedName name="solver_ver" localSheetId="0" hidden="1">2</definedName>
    <definedName name="solver_ver" localSheetId="2" hidden="1">2</definedName>
    <definedName name="solver_ver" localSheetId="1" hidden="1">2</definedName>
    <definedName name="solver_ver" localSheetId="3" hidden="1">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5" i="1" l="1"/>
  <c r="D14" i="1"/>
  <c r="D9" i="1"/>
  <c r="H17" i="6"/>
  <c r="I17" i="1"/>
  <c r="H17" i="1"/>
  <c r="G17" i="1"/>
  <c r="F17" i="1"/>
  <c r="E17" i="1"/>
  <c r="D17" i="1"/>
  <c r="E17" i="6"/>
  <c r="F17" i="6"/>
  <c r="G17" i="6"/>
  <c r="I17" i="6"/>
  <c r="D17" i="6"/>
  <c r="F14" i="6"/>
  <c r="D9" i="7"/>
  <c r="D12" i="7" s="1"/>
  <c r="E9" i="7"/>
  <c r="F9" i="7"/>
  <c r="G9" i="7"/>
  <c r="H9" i="7"/>
  <c r="I9" i="7"/>
  <c r="D14" i="7"/>
  <c r="F14" i="7"/>
  <c r="D15" i="7"/>
  <c r="F15" i="7"/>
  <c r="D9" i="6"/>
  <c r="E9" i="6"/>
  <c r="F9" i="6"/>
  <c r="G9" i="6"/>
  <c r="H9" i="6"/>
  <c r="I9" i="6"/>
  <c r="D14" i="6"/>
  <c r="D15" i="6"/>
  <c r="F15" i="6"/>
  <c r="D9" i="5"/>
  <c r="E9" i="5"/>
  <c r="D12" i="5" s="1"/>
  <c r="F9" i="5"/>
  <c r="G9" i="5"/>
  <c r="H9" i="5"/>
  <c r="I9" i="5"/>
  <c r="D14" i="5"/>
  <c r="F14" i="5"/>
  <c r="D15" i="5"/>
  <c r="F15" i="5"/>
  <c r="D9" i="4"/>
  <c r="E9" i="4"/>
  <c r="F9" i="4"/>
  <c r="G9" i="4"/>
  <c r="H9" i="4"/>
  <c r="I9" i="4"/>
  <c r="D12" i="4"/>
  <c r="D14" i="4"/>
  <c r="F14" i="4"/>
  <c r="D15" i="4"/>
  <c r="F15" i="4"/>
  <c r="F15" i="1"/>
  <c r="F14" i="1"/>
  <c r="E9" i="1"/>
  <c r="F9" i="1"/>
  <c r="G9" i="1"/>
  <c r="H9" i="1"/>
  <c r="I9" i="1"/>
  <c r="D12" i="6"/>
</calcChain>
</file>

<file path=xl/sharedStrings.xml><?xml version="1.0" encoding="utf-8"?>
<sst xmlns="http://schemas.openxmlformats.org/spreadsheetml/2006/main" count="132" uniqueCount="45">
  <si>
    <t>Product</t>
  </si>
  <si>
    <t>Labor</t>
  </si>
  <si>
    <t>Raw Material</t>
  </si>
  <si>
    <t>Available</t>
  </si>
  <si>
    <t>Unit price</t>
  </si>
  <si>
    <t>Variable cost</t>
  </si>
  <si>
    <t>Demand</t>
  </si>
  <si>
    <t>Unit profit cont.</t>
  </si>
  <si>
    <t>Pounds made</t>
  </si>
  <si>
    <t>Profit</t>
  </si>
  <si>
    <t>Labor Used</t>
  </si>
  <si>
    <t>Raw Material Used</t>
  </si>
  <si>
    <t>&lt;=</t>
  </si>
  <si>
    <t>Disponible</t>
  </si>
  <si>
    <t>Producto</t>
  </si>
  <si>
    <t>Libras producidas</t>
  </si>
  <si>
    <t>MOD</t>
  </si>
  <si>
    <t>M.P.</t>
  </si>
  <si>
    <t>Precio unitario</t>
  </si>
  <si>
    <t>Variable costo</t>
  </si>
  <si>
    <t>Demanda</t>
  </si>
  <si>
    <t>Ganancia Unitaria contable</t>
  </si>
  <si>
    <t>Ganancia</t>
  </si>
  <si>
    <t>MOD Utilizasa</t>
  </si>
  <si>
    <t>M.P. Usado</t>
  </si>
  <si>
    <t>OBJETIVO A MAXIMIZAR</t>
  </si>
  <si>
    <t>VARIABLES A MODIFICAR</t>
  </si>
  <si>
    <t>RESTRICCIONES</t>
  </si>
  <si>
    <t>CANTIDAD DE SER MAYOR A CERO</t>
  </si>
  <si>
    <t>DEBEMOS AUMENTAR M.P. Y/O MOD PARA PODER SATISFACER LAS DEMANDA DE</t>
  </si>
  <si>
    <t>TODOS LOS PRODUCTOS</t>
  </si>
  <si>
    <t>SOLUCION NO FACTIBLE CON LOS RECURSOS DISPONIBLES</t>
  </si>
  <si>
    <t>MOD Utilizada</t>
  </si>
  <si>
    <t>RAZON DE CONTRIBUCION</t>
  </si>
  <si>
    <t>LA SOLUCION OPTIMA ES PRODUCIENDO LOS QUE TIENEN MAYOR RC, MAYOR EFICIENCIA USO DE RECURSOS Y MAYOR GANANCIA UNITARIA</t>
  </si>
  <si>
    <t>COSTOS VARIABLES Y FIJOS , SE USAN PARA EL CORTO PLAZO</t>
  </si>
  <si>
    <t>(p-cv)</t>
  </si>
  <si>
    <t>contribucion marginal = cm =</t>
  </si>
  <si>
    <t>Margen de Contribucion = MC = cm*Q =</t>
  </si>
  <si>
    <t>(p-cv)* Q</t>
  </si>
  <si>
    <t>razon de contribucion =</t>
  </si>
  <si>
    <t>(p-cv) / p</t>
  </si>
  <si>
    <t>EN EL LARGO PLAZO TODOS LOS COSTOS SON VARIABLES</t>
  </si>
  <si>
    <t>R= (p-cv)*Q-CFT</t>
  </si>
  <si>
    <t>Qn=CFT/(p-cv)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</si>
</sst>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1" applyFont="1"/>
    <xf numFmtId="165" fontId="0" fillId="0" borderId="0" xfId="0" applyNumberFormat="1"/>
    <xf numFmtId="165" fontId="1" fillId="0" borderId="0" xfId="1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4" fillId="4" borderId="0" xfId="0" applyFont="1" applyFill="1"/>
    <xf numFmtId="0" fontId="3" fillId="4" borderId="0" xfId="0" applyFont="1" applyFill="1"/>
    <xf numFmtId="0" fontId="0" fillId="4" borderId="0" xfId="0" applyFill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5" fillId="3" borderId="0" xfId="0" applyFont="1" applyFill="1"/>
    <xf numFmtId="0" fontId="1" fillId="0" borderId="0" xfId="0" applyFont="1"/>
    <xf numFmtId="164" fontId="0" fillId="0" borderId="0" xfId="0" applyNumberFormat="1"/>
    <xf numFmtId="165" fontId="0" fillId="2" borderId="0" xfId="1" applyFont="1" applyFill="1"/>
    <xf numFmtId="165" fontId="0" fillId="2" borderId="0" xfId="0" applyNumberFormat="1" applyFill="1"/>
    <xf numFmtId="164" fontId="0" fillId="2" borderId="0" xfId="0" applyNumberFormat="1" applyFill="1"/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7" fillId="3" borderId="0" xfId="0" applyFont="1" applyFill="1"/>
    <xf numFmtId="0" fontId="4" fillId="3" borderId="0" xfId="0" applyFont="1" applyFill="1"/>
    <xf numFmtId="165" fontId="0" fillId="3" borderId="0" xfId="0" applyNumberFormat="1" applyFill="1"/>
    <xf numFmtId="1" fontId="0" fillId="2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8"/>
  <sheetViews>
    <sheetView tabSelected="1" zoomScale="150" zoomScaleNormal="150" zoomScalePageLayoutView="150" workbookViewId="0">
      <selection activeCell="D6" sqref="D6"/>
    </sheetView>
  </sheetViews>
  <sheetFormatPr baseColWidth="10" defaultColWidth="8.83203125" defaultRowHeight="13" x14ac:dyDescent="0.15"/>
  <cols>
    <col min="2" max="2" width="9.33203125" bestFit="1" customWidth="1"/>
    <col min="3" max="3" width="25.33203125" customWidth="1"/>
    <col min="4" max="4" width="10.5" customWidth="1"/>
    <col min="5" max="9" width="10.5" bestFit="1" customWidth="1"/>
  </cols>
  <sheetData>
    <row r="2" spans="2:9" x14ac:dyDescent="0.15">
      <c r="C2" t="s">
        <v>8</v>
      </c>
      <c r="D2">
        <v>0</v>
      </c>
      <c r="E2">
        <v>0</v>
      </c>
      <c r="F2">
        <v>0</v>
      </c>
      <c r="G2" s="28">
        <v>596.66666666666663</v>
      </c>
      <c r="H2" s="5">
        <v>1084</v>
      </c>
      <c r="I2">
        <v>0</v>
      </c>
    </row>
    <row r="3" spans="2:9" x14ac:dyDescent="0.15">
      <c r="B3" t="s">
        <v>3</v>
      </c>
      <c r="C3" t="s">
        <v>0</v>
      </c>
      <c r="D3">
        <v>1</v>
      </c>
      <c r="E3">
        <v>2</v>
      </c>
      <c r="F3">
        <v>3</v>
      </c>
      <c r="G3" s="5">
        <v>4</v>
      </c>
      <c r="H3" s="5">
        <v>5</v>
      </c>
      <c r="I3">
        <v>6</v>
      </c>
    </row>
    <row r="4" spans="2:9" x14ac:dyDescent="0.15">
      <c r="B4">
        <v>4500</v>
      </c>
      <c r="C4" t="s">
        <v>1</v>
      </c>
      <c r="D4">
        <v>6</v>
      </c>
      <c r="E4">
        <v>5</v>
      </c>
      <c r="F4" s="24">
        <v>4</v>
      </c>
      <c r="G4" s="24">
        <v>3</v>
      </c>
      <c r="H4" s="24">
        <v>2.5</v>
      </c>
      <c r="I4">
        <v>1.5</v>
      </c>
    </row>
    <row r="5" spans="2:9" x14ac:dyDescent="0.15">
      <c r="B5">
        <v>1600</v>
      </c>
      <c r="C5" t="s">
        <v>2</v>
      </c>
      <c r="D5">
        <v>3.2</v>
      </c>
      <c r="E5">
        <v>2.6</v>
      </c>
      <c r="F5" s="24">
        <v>1.5</v>
      </c>
      <c r="G5" s="24">
        <v>0.8</v>
      </c>
      <c r="H5" s="24">
        <v>0.7</v>
      </c>
      <c r="I5">
        <v>0.3</v>
      </c>
    </row>
    <row r="6" spans="2:9" x14ac:dyDescent="0.15">
      <c r="C6" t="s">
        <v>4</v>
      </c>
      <c r="D6" s="1">
        <v>12.5</v>
      </c>
      <c r="E6" s="1">
        <v>11</v>
      </c>
      <c r="F6" s="1">
        <v>9</v>
      </c>
      <c r="G6" s="19">
        <v>7</v>
      </c>
      <c r="H6" s="19">
        <v>6</v>
      </c>
      <c r="I6" s="1">
        <v>3</v>
      </c>
    </row>
    <row r="7" spans="2:9" x14ac:dyDescent="0.15">
      <c r="C7" t="s">
        <v>5</v>
      </c>
      <c r="D7" s="1">
        <v>6.5</v>
      </c>
      <c r="E7" s="1">
        <v>5.7</v>
      </c>
      <c r="F7" s="1">
        <v>3.6</v>
      </c>
      <c r="G7" s="19">
        <v>2.8</v>
      </c>
      <c r="H7" s="19">
        <v>2.2000000000000002</v>
      </c>
      <c r="I7" s="1">
        <v>1.2</v>
      </c>
    </row>
    <row r="8" spans="2:9" x14ac:dyDescent="0.15">
      <c r="C8" t="s">
        <v>6</v>
      </c>
      <c r="D8">
        <v>960</v>
      </c>
      <c r="E8">
        <v>928</v>
      </c>
      <c r="F8">
        <v>1041</v>
      </c>
      <c r="G8" s="5">
        <v>977</v>
      </c>
      <c r="H8" s="5">
        <v>1084</v>
      </c>
      <c r="I8">
        <v>1055</v>
      </c>
    </row>
    <row r="9" spans="2:9" x14ac:dyDescent="0.15">
      <c r="C9" t="s">
        <v>7</v>
      </c>
      <c r="D9" s="2">
        <f>D6-D7</f>
        <v>6</v>
      </c>
      <c r="E9" s="2">
        <f t="shared" ref="E9:I9" si="0">E6-E7</f>
        <v>5.3</v>
      </c>
      <c r="F9" s="2">
        <f t="shared" si="0"/>
        <v>5.4</v>
      </c>
      <c r="G9" s="20">
        <f t="shared" si="0"/>
        <v>4.2</v>
      </c>
      <c r="H9" s="20">
        <f t="shared" si="0"/>
        <v>3.8</v>
      </c>
      <c r="I9" s="27">
        <f t="shared" si="0"/>
        <v>1.8</v>
      </c>
    </row>
    <row r="10" spans="2:9" x14ac:dyDescent="0.15">
      <c r="G10" s="22"/>
      <c r="H10" s="22"/>
    </row>
    <row r="11" spans="2:9" x14ac:dyDescent="0.15">
      <c r="G11" s="22"/>
      <c r="H11" s="22"/>
    </row>
    <row r="12" spans="2:9" x14ac:dyDescent="0.15">
      <c r="C12" t="s">
        <v>9</v>
      </c>
      <c r="D12" s="1">
        <f>SUMPRODUCT(D9:I9,$D$2:$I$2)</f>
        <v>6625.2</v>
      </c>
      <c r="G12" s="22"/>
      <c r="H12" s="22"/>
    </row>
    <row r="13" spans="2:9" x14ac:dyDescent="0.15">
      <c r="F13" t="s">
        <v>3</v>
      </c>
      <c r="G13" s="22"/>
      <c r="H13" s="22"/>
    </row>
    <row r="14" spans="2:9" x14ac:dyDescent="0.15">
      <c r="C14" t="s">
        <v>10</v>
      </c>
      <c r="D14">
        <f>SUMPRODUCT($D$2:$I$2,D4:I4)</f>
        <v>4500</v>
      </c>
      <c r="E14" t="s">
        <v>12</v>
      </c>
      <c r="F14">
        <f>B4</f>
        <v>4500</v>
      </c>
      <c r="G14" s="22"/>
      <c r="H14" s="22"/>
    </row>
    <row r="15" spans="2:9" x14ac:dyDescent="0.15">
      <c r="C15" t="s">
        <v>11</v>
      </c>
      <c r="D15">
        <f>SUMPRODUCT($D$2:$I$2,D5:I5)</f>
        <v>1236.1333333333332</v>
      </c>
      <c r="E15" t="s">
        <v>12</v>
      </c>
      <c r="F15">
        <f>B5</f>
        <v>1600</v>
      </c>
      <c r="G15" s="22"/>
      <c r="H15" s="22"/>
    </row>
    <row r="16" spans="2:9" x14ac:dyDescent="0.15">
      <c r="G16" s="22"/>
      <c r="H16" s="22"/>
    </row>
    <row r="17" spans="2:14" x14ac:dyDescent="0.15">
      <c r="C17" s="23" t="s">
        <v>33</v>
      </c>
      <c r="D17" s="18">
        <f>+(D6-D7)/D6</f>
        <v>0.48</v>
      </c>
      <c r="E17" s="18">
        <f t="shared" ref="E17:I17" si="1">+(E6-E7)/E6</f>
        <v>0.48181818181818181</v>
      </c>
      <c r="F17" s="18">
        <f t="shared" si="1"/>
        <v>0.60000000000000009</v>
      </c>
      <c r="G17" s="21">
        <f t="shared" si="1"/>
        <v>0.6</v>
      </c>
      <c r="H17" s="21">
        <f t="shared" si="1"/>
        <v>0.6333333333333333</v>
      </c>
      <c r="I17" s="18">
        <f t="shared" si="1"/>
        <v>0.6</v>
      </c>
    </row>
    <row r="19" spans="2:14" x14ac:dyDescent="0.15">
      <c r="B19" s="26" t="s">
        <v>34</v>
      </c>
      <c r="C19" s="8"/>
      <c r="D19" s="25"/>
      <c r="E19" s="25"/>
      <c r="F19" s="25"/>
      <c r="G19" s="25"/>
      <c r="H19" s="25"/>
      <c r="I19" s="25"/>
      <c r="J19" s="25"/>
      <c r="K19" s="25"/>
      <c r="L19" s="8"/>
      <c r="M19" s="8"/>
      <c r="N19" s="8"/>
    </row>
    <row r="21" spans="2:14" x14ac:dyDescent="0.15">
      <c r="D21" t="s">
        <v>35</v>
      </c>
    </row>
    <row r="22" spans="2:14" x14ac:dyDescent="0.15">
      <c r="D22" t="s">
        <v>42</v>
      </c>
    </row>
    <row r="24" spans="2:14" x14ac:dyDescent="0.15">
      <c r="D24" t="s">
        <v>37</v>
      </c>
      <c r="G24" t="s">
        <v>36</v>
      </c>
    </row>
    <row r="26" spans="2:14" x14ac:dyDescent="0.15">
      <c r="D26" t="s">
        <v>38</v>
      </c>
      <c r="G26" t="s">
        <v>39</v>
      </c>
      <c r="I26" t="s">
        <v>43</v>
      </c>
    </row>
    <row r="28" spans="2:14" x14ac:dyDescent="0.15">
      <c r="D28" t="s">
        <v>40</v>
      </c>
      <c r="G28" t="s">
        <v>41</v>
      </c>
      <c r="I28" t="s">
        <v>44</v>
      </c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7"/>
  <sheetViews>
    <sheetView zoomScale="150" zoomScaleNormal="150" zoomScalePageLayoutView="150" workbookViewId="0">
      <selection activeCell="D14" sqref="D14"/>
    </sheetView>
  </sheetViews>
  <sheetFormatPr baseColWidth="10" defaultColWidth="8.83203125" defaultRowHeight="13" x14ac:dyDescent="0.15"/>
  <cols>
    <col min="2" max="2" width="9.33203125" bestFit="1" customWidth="1"/>
    <col min="3" max="3" width="24.6640625" customWidth="1"/>
    <col min="4" max="4" width="11.33203125" bestFit="1" customWidth="1"/>
    <col min="5" max="9" width="9.33203125" bestFit="1" customWidth="1"/>
  </cols>
  <sheetData>
    <row r="2" spans="2:9" x14ac:dyDescent="0.15">
      <c r="C2" t="s">
        <v>8</v>
      </c>
      <c r="D2">
        <v>0</v>
      </c>
      <c r="E2">
        <v>0</v>
      </c>
      <c r="F2">
        <v>0</v>
      </c>
      <c r="G2">
        <v>596.66666666666663</v>
      </c>
      <c r="H2">
        <v>1084</v>
      </c>
      <c r="I2">
        <v>0</v>
      </c>
    </row>
    <row r="3" spans="2:9" x14ac:dyDescent="0.15">
      <c r="B3" t="s">
        <v>3</v>
      </c>
      <c r="C3" t="s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</row>
    <row r="4" spans="2:9" x14ac:dyDescent="0.15">
      <c r="B4">
        <v>4500</v>
      </c>
      <c r="C4" t="s">
        <v>1</v>
      </c>
      <c r="D4">
        <v>6</v>
      </c>
      <c r="E4">
        <v>5</v>
      </c>
      <c r="F4">
        <v>4</v>
      </c>
      <c r="G4">
        <v>3</v>
      </c>
      <c r="H4">
        <v>2.5</v>
      </c>
      <c r="I4">
        <v>1.5</v>
      </c>
    </row>
    <row r="5" spans="2:9" x14ac:dyDescent="0.15">
      <c r="B5">
        <v>1600</v>
      </c>
      <c r="C5" t="s">
        <v>2</v>
      </c>
      <c r="D5">
        <v>3.2</v>
      </c>
      <c r="E5">
        <v>2.6</v>
      </c>
      <c r="F5">
        <v>1.5</v>
      </c>
      <c r="G5">
        <v>0.8</v>
      </c>
      <c r="H5">
        <v>0.7</v>
      </c>
      <c r="I5">
        <v>0.3</v>
      </c>
    </row>
    <row r="6" spans="2:9" x14ac:dyDescent="0.15">
      <c r="C6" t="s">
        <v>4</v>
      </c>
      <c r="D6" s="3">
        <v>12.5</v>
      </c>
      <c r="E6" s="3">
        <v>11</v>
      </c>
      <c r="F6" s="3">
        <v>9</v>
      </c>
      <c r="G6" s="3">
        <v>7</v>
      </c>
      <c r="H6" s="3">
        <v>6</v>
      </c>
      <c r="I6" s="3">
        <v>3</v>
      </c>
    </row>
    <row r="7" spans="2:9" x14ac:dyDescent="0.15">
      <c r="C7" t="s">
        <v>5</v>
      </c>
      <c r="D7" s="3">
        <v>6.5</v>
      </c>
      <c r="E7" s="3">
        <v>5.7</v>
      </c>
      <c r="F7" s="3">
        <v>3.6</v>
      </c>
      <c r="G7" s="3">
        <v>2.8</v>
      </c>
      <c r="H7" s="3">
        <v>2.2000000000000002</v>
      </c>
      <c r="I7" s="3">
        <v>1.2</v>
      </c>
    </row>
    <row r="8" spans="2:9" x14ac:dyDescent="0.15">
      <c r="C8" t="s">
        <v>6</v>
      </c>
      <c r="D8">
        <v>960</v>
      </c>
      <c r="E8">
        <v>928</v>
      </c>
      <c r="F8">
        <v>1041</v>
      </c>
      <c r="G8">
        <v>977</v>
      </c>
      <c r="H8">
        <v>1084</v>
      </c>
      <c r="I8">
        <v>1055</v>
      </c>
    </row>
    <row r="9" spans="2:9" x14ac:dyDescent="0.15">
      <c r="C9" t="s">
        <v>7</v>
      </c>
      <c r="D9" s="2">
        <f t="shared" ref="D9:I9" si="0">D6-D7</f>
        <v>6</v>
      </c>
      <c r="E9" s="2">
        <f t="shared" si="0"/>
        <v>5.3</v>
      </c>
      <c r="F9" s="2">
        <f t="shared" si="0"/>
        <v>5.4</v>
      </c>
      <c r="G9" s="2">
        <f t="shared" si="0"/>
        <v>4.2</v>
      </c>
      <c r="H9" s="2">
        <f t="shared" si="0"/>
        <v>3.8</v>
      </c>
      <c r="I9" s="2">
        <f t="shared" si="0"/>
        <v>1.8</v>
      </c>
    </row>
    <row r="12" spans="2:9" x14ac:dyDescent="0.15">
      <c r="C12" t="s">
        <v>9</v>
      </c>
      <c r="D12" s="3">
        <f>SUMPRODUCT(D9:I9,$D$2:$I$2)</f>
        <v>6625.2</v>
      </c>
    </row>
    <row r="13" spans="2:9" x14ac:dyDescent="0.15">
      <c r="F13" t="s">
        <v>3</v>
      </c>
    </row>
    <row r="14" spans="2:9" x14ac:dyDescent="0.15">
      <c r="C14" t="s">
        <v>10</v>
      </c>
      <c r="D14">
        <f>SUMPRODUCT($D$2:$I$2,D4:I4)</f>
        <v>4500</v>
      </c>
      <c r="E14" t="s">
        <v>12</v>
      </c>
      <c r="F14">
        <f>B4+D19</f>
        <v>4500</v>
      </c>
    </row>
    <row r="15" spans="2:9" x14ac:dyDescent="0.15">
      <c r="C15" t="s">
        <v>11</v>
      </c>
      <c r="D15">
        <f>SUMPRODUCT($D$2:$I$2,D5:I5)</f>
        <v>1236.1333333333332</v>
      </c>
      <c r="E15" t="s">
        <v>12</v>
      </c>
      <c r="F15">
        <f>B5</f>
        <v>1600</v>
      </c>
    </row>
    <row r="17" spans="3:9" x14ac:dyDescent="0.15">
      <c r="C17" s="17" t="s">
        <v>33</v>
      </c>
      <c r="D17" s="18">
        <f>+(D6-D7)/D6</f>
        <v>0.48</v>
      </c>
      <c r="E17" s="18">
        <f t="shared" ref="E17:I17" si="1">+(E6-E7)/E6</f>
        <v>0.48181818181818181</v>
      </c>
      <c r="F17" s="18">
        <f t="shared" si="1"/>
        <v>0.60000000000000009</v>
      </c>
      <c r="G17" s="18">
        <f t="shared" si="1"/>
        <v>0.6</v>
      </c>
      <c r="H17" s="18">
        <f>+(H6-H7)/H6</f>
        <v>0.6333333333333333</v>
      </c>
      <c r="I17" s="18">
        <f t="shared" si="1"/>
        <v>0.6</v>
      </c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5"/>
  <sheetViews>
    <sheetView topLeftCell="B1" zoomScale="150" zoomScaleNormal="150" zoomScalePageLayoutView="150" workbookViewId="0">
      <selection activeCell="D12" sqref="D12"/>
    </sheetView>
  </sheetViews>
  <sheetFormatPr baseColWidth="10" defaultColWidth="8.83203125" defaultRowHeight="13" x14ac:dyDescent="0.15"/>
  <cols>
    <col min="2" max="2" width="9.33203125" bestFit="1" customWidth="1"/>
    <col min="3" max="3" width="22.5" customWidth="1"/>
    <col min="4" max="4" width="13.1640625" customWidth="1"/>
    <col min="5" max="9" width="9.33203125" bestFit="1" customWidth="1"/>
    <col min="12" max="12" width="17.6640625" bestFit="1" customWidth="1"/>
  </cols>
  <sheetData>
    <row r="2" spans="2:16" x14ac:dyDescent="0.15">
      <c r="C2" t="s">
        <v>8</v>
      </c>
      <c r="D2" s="8">
        <v>300</v>
      </c>
      <c r="E2" s="8">
        <v>0</v>
      </c>
      <c r="F2" s="8">
        <v>0</v>
      </c>
      <c r="G2" s="8">
        <v>0</v>
      </c>
      <c r="H2" s="16">
        <v>1085</v>
      </c>
      <c r="I2" s="8">
        <v>1000</v>
      </c>
      <c r="J2" s="8"/>
      <c r="K2" s="8"/>
      <c r="L2" s="9" t="s">
        <v>15</v>
      </c>
      <c r="M2" s="6" t="s">
        <v>26</v>
      </c>
      <c r="N2" s="6"/>
      <c r="O2" s="5"/>
    </row>
    <row r="3" spans="2:16" x14ac:dyDescent="0.15">
      <c r="B3" t="s">
        <v>3</v>
      </c>
      <c r="C3" t="s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K3" s="7" t="s">
        <v>13</v>
      </c>
      <c r="L3" s="7" t="s">
        <v>14</v>
      </c>
      <c r="M3" s="11" t="s">
        <v>28</v>
      </c>
      <c r="N3" s="12"/>
      <c r="O3" s="12"/>
      <c r="P3" s="12"/>
    </row>
    <row r="4" spans="2:16" x14ac:dyDescent="0.15">
      <c r="B4" s="13">
        <v>4500</v>
      </c>
      <c r="C4" t="s">
        <v>1</v>
      </c>
      <c r="D4">
        <v>6</v>
      </c>
      <c r="E4">
        <v>5</v>
      </c>
      <c r="F4">
        <v>4</v>
      </c>
      <c r="G4">
        <v>3</v>
      </c>
      <c r="H4">
        <v>2.5</v>
      </c>
      <c r="I4">
        <v>1.5</v>
      </c>
      <c r="K4" s="12">
        <v>4500</v>
      </c>
      <c r="L4" s="11" t="s">
        <v>16</v>
      </c>
      <c r="M4" s="10" t="s">
        <v>27</v>
      </c>
      <c r="N4" s="12"/>
    </row>
    <row r="5" spans="2:16" x14ac:dyDescent="0.15">
      <c r="B5">
        <v>1600</v>
      </c>
      <c r="C5" t="s">
        <v>2</v>
      </c>
      <c r="D5">
        <v>3.2</v>
      </c>
      <c r="E5">
        <v>2.6</v>
      </c>
      <c r="F5">
        <v>1.5</v>
      </c>
      <c r="G5">
        <v>0.8</v>
      </c>
      <c r="H5">
        <v>0.7</v>
      </c>
      <c r="I5">
        <v>0.3</v>
      </c>
      <c r="K5" s="12">
        <v>1600</v>
      </c>
      <c r="L5" s="11" t="s">
        <v>17</v>
      </c>
    </row>
    <row r="6" spans="2:16" x14ac:dyDescent="0.15">
      <c r="C6" t="s">
        <v>4</v>
      </c>
      <c r="D6" s="3">
        <v>12.5</v>
      </c>
      <c r="E6" s="3">
        <v>11</v>
      </c>
      <c r="F6" s="3">
        <v>9</v>
      </c>
      <c r="G6" s="3">
        <v>7</v>
      </c>
      <c r="H6" s="3">
        <v>6</v>
      </c>
      <c r="I6" s="3">
        <v>3</v>
      </c>
      <c r="L6" s="4" t="s">
        <v>18</v>
      </c>
    </row>
    <row r="7" spans="2:16" x14ac:dyDescent="0.15">
      <c r="C7" t="s">
        <v>5</v>
      </c>
      <c r="D7" s="3">
        <v>6.5</v>
      </c>
      <c r="E7" s="3">
        <v>5.7</v>
      </c>
      <c r="F7" s="3">
        <v>3.6</v>
      </c>
      <c r="G7" s="3">
        <v>2.8</v>
      </c>
      <c r="H7" s="3">
        <v>2.2000000000000002</v>
      </c>
      <c r="I7" s="3">
        <v>1.2</v>
      </c>
      <c r="L7" s="4" t="s">
        <v>19</v>
      </c>
    </row>
    <row r="8" spans="2:16" x14ac:dyDescent="0.15">
      <c r="C8" t="s">
        <v>6</v>
      </c>
      <c r="D8">
        <v>960</v>
      </c>
      <c r="E8">
        <v>928</v>
      </c>
      <c r="F8">
        <v>1041</v>
      </c>
      <c r="G8">
        <v>977</v>
      </c>
      <c r="H8" s="15">
        <v>1084</v>
      </c>
      <c r="I8">
        <v>1055</v>
      </c>
      <c r="L8" s="11" t="s">
        <v>20</v>
      </c>
      <c r="M8" s="10" t="s">
        <v>27</v>
      </c>
      <c r="N8" s="12"/>
    </row>
    <row r="9" spans="2:16" x14ac:dyDescent="0.15">
      <c r="C9" t="s">
        <v>7</v>
      </c>
      <c r="D9" s="2">
        <f t="shared" ref="D9:I9" si="0">D6-D7</f>
        <v>6</v>
      </c>
      <c r="E9" s="2">
        <f t="shared" si="0"/>
        <v>5.3</v>
      </c>
      <c r="F9" s="2">
        <f t="shared" si="0"/>
        <v>5.4</v>
      </c>
      <c r="G9" s="2">
        <f t="shared" si="0"/>
        <v>4.2</v>
      </c>
      <c r="H9" s="2">
        <f t="shared" si="0"/>
        <v>3.8</v>
      </c>
      <c r="I9" s="2">
        <f t="shared" si="0"/>
        <v>1.8</v>
      </c>
      <c r="L9" s="4" t="s">
        <v>21</v>
      </c>
    </row>
    <row r="12" spans="2:16" x14ac:dyDescent="0.15">
      <c r="C12" t="s">
        <v>9</v>
      </c>
      <c r="D12" s="3">
        <f>SUMPRODUCT(D9:I9,$D$2:$I$2)</f>
        <v>7723</v>
      </c>
      <c r="F12" s="6" t="s">
        <v>25</v>
      </c>
      <c r="G12" s="6"/>
      <c r="H12" s="6"/>
      <c r="L12" s="4" t="s">
        <v>22</v>
      </c>
    </row>
    <row r="13" spans="2:16" x14ac:dyDescent="0.15">
      <c r="F13" t="s">
        <v>3</v>
      </c>
    </row>
    <row r="14" spans="2:16" x14ac:dyDescent="0.15">
      <c r="C14" t="s">
        <v>10</v>
      </c>
      <c r="D14" s="15">
        <f>SUMPRODUCT($D$2:$I$2,D4:I4)</f>
        <v>6012.5</v>
      </c>
      <c r="E14" t="s">
        <v>12</v>
      </c>
      <c r="F14">
        <f>B4</f>
        <v>4500</v>
      </c>
      <c r="L14" s="4" t="s">
        <v>23</v>
      </c>
    </row>
    <row r="15" spans="2:16" x14ac:dyDescent="0.15">
      <c r="C15" t="s">
        <v>11</v>
      </c>
      <c r="D15">
        <f>SUMPRODUCT($D$2:$I$2,D5:I5)</f>
        <v>2019.5</v>
      </c>
      <c r="E15" t="s">
        <v>12</v>
      </c>
      <c r="F15">
        <f>B5</f>
        <v>1600</v>
      </c>
      <c r="L15" s="4" t="s">
        <v>24</v>
      </c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5"/>
  <sheetViews>
    <sheetView workbookViewId="0">
      <selection activeCell="H31" sqref="H31"/>
    </sheetView>
  </sheetViews>
  <sheetFormatPr baseColWidth="10" defaultColWidth="8.83203125" defaultRowHeight="13" x14ac:dyDescent="0.15"/>
  <cols>
    <col min="3" max="3" width="22.5" customWidth="1"/>
    <col min="4" max="4" width="10.33203125" bestFit="1" customWidth="1"/>
  </cols>
  <sheetData>
    <row r="2" spans="2:12" x14ac:dyDescent="0.15">
      <c r="C2" t="s">
        <v>8</v>
      </c>
      <c r="D2">
        <v>1.2350938049432333E-9</v>
      </c>
      <c r="E2">
        <v>0</v>
      </c>
      <c r="F2">
        <v>0</v>
      </c>
      <c r="G2">
        <v>596.66666666419655</v>
      </c>
      <c r="H2">
        <v>1084</v>
      </c>
      <c r="I2">
        <v>0</v>
      </c>
      <c r="L2" s="4" t="s">
        <v>15</v>
      </c>
    </row>
    <row r="3" spans="2:12" x14ac:dyDescent="0.15">
      <c r="B3" t="s">
        <v>3</v>
      </c>
      <c r="C3" t="s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K3" s="4" t="s">
        <v>13</v>
      </c>
      <c r="L3" s="4" t="s">
        <v>14</v>
      </c>
    </row>
    <row r="4" spans="2:12" x14ac:dyDescent="0.15">
      <c r="B4">
        <v>4500</v>
      </c>
      <c r="C4" t="s">
        <v>1</v>
      </c>
      <c r="D4">
        <v>6</v>
      </c>
      <c r="E4">
        <v>5</v>
      </c>
      <c r="F4">
        <v>4</v>
      </c>
      <c r="G4">
        <v>3</v>
      </c>
      <c r="H4">
        <v>2.5</v>
      </c>
      <c r="I4">
        <v>1.5</v>
      </c>
      <c r="K4">
        <v>4500</v>
      </c>
      <c r="L4" s="4" t="s">
        <v>16</v>
      </c>
    </row>
    <row r="5" spans="2:12" x14ac:dyDescent="0.15">
      <c r="B5">
        <v>1600</v>
      </c>
      <c r="C5" t="s">
        <v>2</v>
      </c>
      <c r="D5">
        <v>3.2</v>
      </c>
      <c r="E5">
        <v>2.6</v>
      </c>
      <c r="F5">
        <v>1.5</v>
      </c>
      <c r="G5">
        <v>0.8</v>
      </c>
      <c r="H5">
        <v>0.7</v>
      </c>
      <c r="I5">
        <v>0.3</v>
      </c>
      <c r="K5">
        <v>1600</v>
      </c>
      <c r="L5" s="4" t="s">
        <v>17</v>
      </c>
    </row>
    <row r="6" spans="2:12" x14ac:dyDescent="0.15">
      <c r="C6" t="s">
        <v>4</v>
      </c>
      <c r="D6" s="3">
        <v>12.5</v>
      </c>
      <c r="E6" s="3">
        <v>11</v>
      </c>
      <c r="F6" s="3">
        <v>9</v>
      </c>
      <c r="G6" s="3">
        <v>7</v>
      </c>
      <c r="H6" s="3">
        <v>6</v>
      </c>
      <c r="I6" s="3">
        <v>3</v>
      </c>
      <c r="L6" s="4" t="s">
        <v>18</v>
      </c>
    </row>
    <row r="7" spans="2:12" x14ac:dyDescent="0.15">
      <c r="C7" t="s">
        <v>5</v>
      </c>
      <c r="D7" s="3">
        <v>6.5</v>
      </c>
      <c r="E7" s="3">
        <v>5.7</v>
      </c>
      <c r="F7" s="3">
        <v>3.6</v>
      </c>
      <c r="G7" s="3">
        <v>2.8</v>
      </c>
      <c r="H7" s="3">
        <v>2.2000000000000002</v>
      </c>
      <c r="I7" s="3">
        <v>1.2</v>
      </c>
      <c r="L7" s="4" t="s">
        <v>19</v>
      </c>
    </row>
    <row r="8" spans="2:12" x14ac:dyDescent="0.15">
      <c r="C8" t="s">
        <v>6</v>
      </c>
      <c r="D8">
        <v>960</v>
      </c>
      <c r="E8">
        <v>928</v>
      </c>
      <c r="F8">
        <v>1041</v>
      </c>
      <c r="G8">
        <v>977</v>
      </c>
      <c r="H8">
        <v>1084</v>
      </c>
      <c r="I8">
        <v>1055</v>
      </c>
      <c r="L8" s="4" t="s">
        <v>20</v>
      </c>
    </row>
    <row r="9" spans="2:12" x14ac:dyDescent="0.15">
      <c r="C9" t="s">
        <v>7</v>
      </c>
      <c r="D9" s="2">
        <f t="shared" ref="D9:I9" si="0">D6-D7</f>
        <v>6</v>
      </c>
      <c r="E9" s="2">
        <f t="shared" si="0"/>
        <v>5.3</v>
      </c>
      <c r="F9" s="2">
        <f t="shared" si="0"/>
        <v>5.4</v>
      </c>
      <c r="G9" s="2">
        <f t="shared" si="0"/>
        <v>4.2</v>
      </c>
      <c r="H9" s="2">
        <f t="shared" si="0"/>
        <v>3.8</v>
      </c>
      <c r="I9" s="2">
        <f t="shared" si="0"/>
        <v>1.8</v>
      </c>
      <c r="L9" s="4" t="s">
        <v>21</v>
      </c>
    </row>
    <row r="12" spans="2:12" x14ac:dyDescent="0.15">
      <c r="C12" t="s">
        <v>9</v>
      </c>
      <c r="D12" s="3">
        <f>SUMPRODUCT(D9:I9,$D$2:$I$2)</f>
        <v>6625.1999999970358</v>
      </c>
      <c r="L12" s="4" t="s">
        <v>22</v>
      </c>
    </row>
    <row r="13" spans="2:12" x14ac:dyDescent="0.15">
      <c r="F13" t="s">
        <v>3</v>
      </c>
    </row>
    <row r="14" spans="2:12" x14ac:dyDescent="0.15">
      <c r="C14" t="s">
        <v>10</v>
      </c>
      <c r="D14">
        <f>SUMPRODUCT($D$2:$I$2,D4:I4)</f>
        <v>4500</v>
      </c>
      <c r="E14" t="s">
        <v>12</v>
      </c>
      <c r="F14">
        <f>B4</f>
        <v>4500</v>
      </c>
      <c r="L14" s="4" t="s">
        <v>23</v>
      </c>
    </row>
    <row r="15" spans="2:12" x14ac:dyDescent="0.15">
      <c r="C15" t="s">
        <v>11</v>
      </c>
      <c r="D15">
        <f>SUMPRODUCT($D$2:$I$2,D5:I5)</f>
        <v>1236.1333333353095</v>
      </c>
      <c r="E15" t="s">
        <v>12</v>
      </c>
      <c r="F15">
        <f>B5</f>
        <v>1600</v>
      </c>
      <c r="L15" s="4" t="s">
        <v>24</v>
      </c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9"/>
  <sheetViews>
    <sheetView workbookViewId="0">
      <selection activeCell="A31" sqref="A31"/>
    </sheetView>
  </sheetViews>
  <sheetFormatPr baseColWidth="10" defaultColWidth="8.83203125" defaultRowHeight="13" x14ac:dyDescent="0.15"/>
  <cols>
    <col min="3" max="3" width="22.5" customWidth="1"/>
    <col min="4" max="4" width="13.33203125" customWidth="1"/>
  </cols>
  <sheetData>
    <row r="2" spans="2:12" x14ac:dyDescent="0.15">
      <c r="C2" t="s">
        <v>8</v>
      </c>
      <c r="D2">
        <v>960</v>
      </c>
      <c r="E2">
        <v>928</v>
      </c>
      <c r="F2">
        <v>1041</v>
      </c>
      <c r="G2">
        <v>977</v>
      </c>
      <c r="H2">
        <v>1084</v>
      </c>
      <c r="I2">
        <v>1055</v>
      </c>
      <c r="L2" s="4" t="s">
        <v>15</v>
      </c>
    </row>
    <row r="3" spans="2:12" x14ac:dyDescent="0.15">
      <c r="B3" t="s">
        <v>3</v>
      </c>
      <c r="C3" t="s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K3" s="4" t="s">
        <v>13</v>
      </c>
      <c r="L3" s="4" t="s">
        <v>14</v>
      </c>
    </row>
    <row r="4" spans="2:12" x14ac:dyDescent="0.15">
      <c r="B4">
        <v>4500</v>
      </c>
      <c r="C4" t="s">
        <v>1</v>
      </c>
      <c r="D4">
        <v>6</v>
      </c>
      <c r="E4">
        <v>5</v>
      </c>
      <c r="F4">
        <v>4</v>
      </c>
      <c r="G4">
        <v>3</v>
      </c>
      <c r="H4">
        <v>2.5</v>
      </c>
      <c r="I4">
        <v>1.5</v>
      </c>
      <c r="K4">
        <v>4500</v>
      </c>
      <c r="L4" s="4" t="s">
        <v>16</v>
      </c>
    </row>
    <row r="5" spans="2:12" x14ac:dyDescent="0.15">
      <c r="B5">
        <v>1600</v>
      </c>
      <c r="C5" t="s">
        <v>2</v>
      </c>
      <c r="D5">
        <v>3.2</v>
      </c>
      <c r="E5">
        <v>2.6</v>
      </c>
      <c r="F5">
        <v>1.5</v>
      </c>
      <c r="G5">
        <v>0.8</v>
      </c>
      <c r="H5">
        <v>0.7</v>
      </c>
      <c r="I5">
        <v>0.3</v>
      </c>
      <c r="K5">
        <v>1600</v>
      </c>
      <c r="L5" s="4" t="s">
        <v>17</v>
      </c>
    </row>
    <row r="6" spans="2:12" x14ac:dyDescent="0.15">
      <c r="C6" t="s">
        <v>4</v>
      </c>
      <c r="D6" s="3">
        <v>12.5</v>
      </c>
      <c r="E6" s="3">
        <v>11</v>
      </c>
      <c r="F6" s="3">
        <v>9</v>
      </c>
      <c r="G6" s="3">
        <v>7</v>
      </c>
      <c r="H6" s="3">
        <v>6</v>
      </c>
      <c r="I6" s="3">
        <v>3</v>
      </c>
      <c r="L6" s="4" t="s">
        <v>18</v>
      </c>
    </row>
    <row r="7" spans="2:12" x14ac:dyDescent="0.15">
      <c r="C7" t="s">
        <v>5</v>
      </c>
      <c r="D7" s="3">
        <v>6.5</v>
      </c>
      <c r="E7" s="3">
        <v>5.7</v>
      </c>
      <c r="F7" s="3">
        <v>3.6</v>
      </c>
      <c r="G7" s="3">
        <v>2.8</v>
      </c>
      <c r="H7" s="3">
        <v>2.2000000000000002</v>
      </c>
      <c r="I7" s="3">
        <v>1.2</v>
      </c>
      <c r="L7" s="4" t="s">
        <v>19</v>
      </c>
    </row>
    <row r="8" spans="2:12" x14ac:dyDescent="0.15">
      <c r="C8" t="s">
        <v>6</v>
      </c>
      <c r="D8">
        <v>960</v>
      </c>
      <c r="E8">
        <v>928</v>
      </c>
      <c r="F8">
        <v>1041</v>
      </c>
      <c r="G8">
        <v>977</v>
      </c>
      <c r="H8">
        <v>1084</v>
      </c>
      <c r="I8">
        <v>1055</v>
      </c>
      <c r="L8" s="4" t="s">
        <v>20</v>
      </c>
    </row>
    <row r="9" spans="2:12" x14ac:dyDescent="0.15">
      <c r="C9" t="s">
        <v>7</v>
      </c>
      <c r="D9" s="2">
        <f t="shared" ref="D9:I9" si="0">D6-D7</f>
        <v>6</v>
      </c>
      <c r="E9" s="2">
        <f t="shared" si="0"/>
        <v>5.3</v>
      </c>
      <c r="F9" s="2">
        <f t="shared" si="0"/>
        <v>5.4</v>
      </c>
      <c r="G9" s="2">
        <f t="shared" si="0"/>
        <v>4.2</v>
      </c>
      <c r="H9" s="2">
        <f t="shared" si="0"/>
        <v>3.8</v>
      </c>
      <c r="I9" s="2">
        <f t="shared" si="0"/>
        <v>1.8</v>
      </c>
      <c r="L9" s="4" t="s">
        <v>21</v>
      </c>
    </row>
    <row r="12" spans="2:12" x14ac:dyDescent="0.15">
      <c r="C12" t="s">
        <v>9</v>
      </c>
      <c r="D12" s="3">
        <f>SUMPRODUCT(D9:I9,$D$2:$I$2)</f>
        <v>26421.4</v>
      </c>
      <c r="L12" s="4" t="s">
        <v>22</v>
      </c>
    </row>
    <row r="13" spans="2:12" x14ac:dyDescent="0.15">
      <c r="F13" t="s">
        <v>3</v>
      </c>
    </row>
    <row r="14" spans="2:12" x14ac:dyDescent="0.15">
      <c r="C14" t="s">
        <v>10</v>
      </c>
      <c r="D14">
        <f>SUMPRODUCT($D$2:$I$2,D4:I4)</f>
        <v>21787.5</v>
      </c>
      <c r="E14" t="s">
        <v>12</v>
      </c>
      <c r="F14">
        <f>B4</f>
        <v>4500</v>
      </c>
      <c r="L14" s="17" t="s">
        <v>32</v>
      </c>
    </row>
    <row r="15" spans="2:12" x14ac:dyDescent="0.15">
      <c r="C15" t="s">
        <v>11</v>
      </c>
      <c r="D15">
        <f>SUMPRODUCT($D$2:$I$2,D5:I5)</f>
        <v>8903.2000000000007</v>
      </c>
      <c r="E15" t="s">
        <v>12</v>
      </c>
      <c r="F15">
        <f>B5</f>
        <v>1600</v>
      </c>
      <c r="L15" s="4" t="s">
        <v>24</v>
      </c>
    </row>
    <row r="17" spans="3:9" x14ac:dyDescent="0.15">
      <c r="C17" s="4" t="s">
        <v>31</v>
      </c>
    </row>
    <row r="18" spans="3:9" x14ac:dyDescent="0.15">
      <c r="C18" s="14" t="s">
        <v>29</v>
      </c>
      <c r="D18" s="14"/>
      <c r="E18" s="14"/>
      <c r="F18" s="14"/>
      <c r="G18" s="14"/>
      <c r="H18" s="14"/>
      <c r="I18" s="14"/>
    </row>
    <row r="19" spans="3:9" x14ac:dyDescent="0.15">
      <c r="C19" s="14" t="s">
        <v>30</v>
      </c>
      <c r="D19" s="14"/>
      <c r="E19" s="14"/>
      <c r="F19" s="14"/>
      <c r="G19" s="14"/>
      <c r="H19" s="14"/>
      <c r="I19" s="14"/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1" sqref="C31"/>
    </sheetView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PresentationFormat/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OPTIMO</vt:lpstr>
      <vt:lpstr>Solucion viable</vt:lpstr>
      <vt:lpstr>Solucion Inviable</vt:lpstr>
      <vt:lpstr>Valores No convergen</vt:lpstr>
      <vt:lpstr>No factible por escasez de rec.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Jorge</dc:creator>
  <cp:lastModifiedBy>Usuario de Microsoft Office</cp:lastModifiedBy>
  <cp:revision/>
  <dcterms:created xsi:type="dcterms:W3CDTF">2010-03-07T13:38:10Z</dcterms:created>
  <dcterms:modified xsi:type="dcterms:W3CDTF">2021-04-26T17:17:13Z</dcterms:modified>
</cp:coreProperties>
</file>