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le\2023\"/>
    </mc:Choice>
  </mc:AlternateContent>
  <xr:revisionPtr revIDLastSave="0" documentId="13_ncr:1_{BEE31653-3CCA-47D6-9FE0-103D5EF3D49A}" xr6:coauthVersionLast="47" xr6:coauthVersionMax="47" xr10:uidLastSave="{00000000-0000-0000-0000-000000000000}"/>
  <bookViews>
    <workbookView xWindow="-120" yWindow="-120" windowWidth="24240" windowHeight="13140" xr2:uid="{C05CE7D3-2207-4475-AB93-B2F9745257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  <c r="J41" i="1" s="1"/>
  <c r="K41" i="1" s="1"/>
  <c r="L41" i="1" s="1"/>
  <c r="M41" i="1" s="1"/>
  <c r="N41" i="1" s="1"/>
  <c r="I40" i="1"/>
  <c r="J40" i="1" s="1"/>
  <c r="K40" i="1" s="1"/>
  <c r="L40" i="1" s="1"/>
  <c r="M40" i="1" s="1"/>
  <c r="N40" i="1" s="1"/>
  <c r="I39" i="1"/>
  <c r="J39" i="1" s="1"/>
  <c r="K39" i="1" s="1"/>
  <c r="L39" i="1" s="1"/>
  <c r="M39" i="1" s="1"/>
  <c r="N39" i="1" s="1"/>
  <c r="I38" i="1"/>
  <c r="J38" i="1" s="1"/>
  <c r="I37" i="1"/>
  <c r="J37" i="1" s="1"/>
  <c r="I20" i="1"/>
  <c r="J20" i="1" s="1"/>
  <c r="K20" i="1" s="1"/>
  <c r="L20" i="1" s="1"/>
  <c r="M20" i="1" s="1"/>
  <c r="N20" i="1" s="1"/>
  <c r="I19" i="1"/>
  <c r="J19" i="1" s="1"/>
  <c r="K19" i="1" s="1"/>
  <c r="L19" i="1" s="1"/>
  <c r="M19" i="1" s="1"/>
  <c r="N19" i="1" s="1"/>
  <c r="I18" i="1"/>
  <c r="J18" i="1" s="1"/>
  <c r="K18" i="1" s="1"/>
  <c r="L18" i="1" s="1"/>
  <c r="M18" i="1" s="1"/>
  <c r="N18" i="1" s="1"/>
  <c r="I17" i="1"/>
  <c r="J17" i="1" s="1"/>
  <c r="K17" i="1" s="1"/>
  <c r="L17" i="1" s="1"/>
  <c r="M17" i="1" s="1"/>
  <c r="N17" i="1" s="1"/>
  <c r="I16" i="1"/>
  <c r="J16" i="1" s="1"/>
  <c r="K16" i="1" s="1"/>
  <c r="L16" i="1" s="1"/>
  <c r="M16" i="1" s="1"/>
  <c r="N16" i="1" s="1"/>
  <c r="K38" i="1" l="1"/>
  <c r="L38" i="1" s="1"/>
  <c r="M38" i="1" s="1"/>
  <c r="N38" i="1" s="1"/>
  <c r="K37" i="1"/>
  <c r="L37" i="1" s="1"/>
  <c r="M37" i="1" s="1"/>
  <c r="N37" i="1" s="1"/>
</calcChain>
</file>

<file path=xl/sharedStrings.xml><?xml version="1.0" encoding="utf-8"?>
<sst xmlns="http://schemas.openxmlformats.org/spreadsheetml/2006/main" count="44" uniqueCount="24">
  <si>
    <t>Q(m3/s)</t>
  </si>
  <si>
    <t>SUPONEMOS RESALTO RECHAZADO</t>
  </si>
  <si>
    <t>ancho canal</t>
  </si>
  <si>
    <t>nivel a.ar.</t>
  </si>
  <si>
    <t>abertura</t>
  </si>
  <si>
    <t>nivel a.ab.</t>
  </si>
  <si>
    <t>m</t>
  </si>
  <si>
    <t>Q</t>
  </si>
  <si>
    <t>hc</t>
  </si>
  <si>
    <t>Xi</t>
  </si>
  <si>
    <t>Xf</t>
  </si>
  <si>
    <t>hf</t>
  </si>
  <si>
    <t>l (m)</t>
  </si>
  <si>
    <r>
      <t>h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(m)</t>
    </r>
  </si>
  <si>
    <t>b (m)</t>
  </si>
  <si>
    <r>
      <t>h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(m)</t>
    </r>
  </si>
  <si>
    <t>(m3/s)</t>
  </si>
  <si>
    <t>(m)</t>
  </si>
  <si>
    <t>RESALTO RECHAZADO</t>
  </si>
  <si>
    <t>Abertura b =0,644m</t>
  </si>
  <si>
    <t>suponemos ahogado</t>
  </si>
  <si>
    <t>Resalto ahogado hf es menor a h2</t>
  </si>
  <si>
    <t>Abertura b =0,84m</t>
  </si>
  <si>
    <t>a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</si>
</sst>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12529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mbol"/>
      <family val="1"/>
      <charset val="2"/>
    </font>
    <font>
      <b/>
      <vertAlign val="subscript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20</xdr:row>
      <xdr:rowOff>133350</xdr:rowOff>
    </xdr:from>
    <xdr:to>
      <xdr:col>8</xdr:col>
      <xdr:colOff>446096</xdr:colOff>
      <xdr:row>23</xdr:row>
      <xdr:rowOff>172600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Object 15">
              <a:extLst>
                <a:ext uri="{FF2B5EF4-FFF2-40B4-BE49-F238E27FC236}">
                  <a16:creationId xmlns:a16="http://schemas.microsoft.com/office/drawing/2014/main" id="{45EC90A2-6CAB-4430-9A31-F7253C0F5EDF}"/>
                </a:ext>
              </a:extLst>
            </xdr:cNvPr>
            <xdr:cNvSpPr txBox="1"/>
          </xdr:nvSpPr>
          <xdr:spPr>
            <a:xfrm>
              <a:off x="939800" y="3248025"/>
              <a:ext cx="4078296" cy="61075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𝑄</m:t>
                    </m:r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𝜔</m:t>
                        </m:r>
                      </m:e>
                      <m:sub>
                        <m: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×</m:t>
                    </m:r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𝑚</m:t>
                    </m:r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×</m:t>
                    </m:r>
                    <m:rad>
                      <m:radPr>
                        <m:degHide m:val="on"/>
                        <m:ctrlP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  <m:sSub>
                          <m:sSubPr>
                            <m:ctrlPr>
                              <a:rPr lang="es-AR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AR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  <m:sub>
                            <m:r>
                              <a:rPr lang="es-AR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rad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⇒</m:t>
                    </m:r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𝑄</m:t>
                    </m:r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𝑎</m:t>
                    </m:r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×</m:t>
                    </m:r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𝑏</m:t>
                    </m:r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𝜇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AR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AR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1+</m:t>
                            </m:r>
                            <m:f>
                              <m:fPr>
                                <m:ctrlPr>
                                  <a:rPr lang="es-AR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AR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𝜇</m:t>
                                </m:r>
                                <m:r>
                                  <a:rPr lang="es-AR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×</m:t>
                                </m:r>
                                <m:r>
                                  <a:rPr lang="es-AR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AR" i="1">
                                        <a:solidFill>
                                          <a:srgbClr val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AR" i="1">
                                        <a:solidFill>
                                          <a:srgbClr val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h</m:t>
                                    </m:r>
                                  </m:e>
                                  <m:sub>
                                    <m:r>
                                      <a:rPr lang="es-AR" i="1">
                                        <a:solidFill>
                                          <a:srgbClr val="00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sub>
                                </m:sSub>
                              </m:den>
                            </m:f>
                          </m:e>
                        </m:rad>
                      </m:den>
                    </m:f>
                    <m:r>
                      <a:rPr lang="es-AR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×</m:t>
                    </m:r>
                    <m:rad>
                      <m:radPr>
                        <m:degHide m:val="on"/>
                        <m:ctrlP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2×</m:t>
                        </m:r>
                        <m: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  <m:r>
                          <a:rPr lang="es-AR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×</m:t>
                        </m:r>
                        <m:sSub>
                          <m:sSubPr>
                            <m:ctrlPr>
                              <a:rPr lang="es-AR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AR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  <m:sub>
                            <m:r>
                              <a:rPr lang="es-AR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rad>
                  </m:oMath>
                </m:oMathPara>
              </a14:m>
              <a:br>
                <a:rPr lang="es-AR">
                  <a:solidFill>
                    <a:srgbClr val="000000"/>
                  </a:solidFill>
                </a:rPr>
              </a:br>
              <a:endParaRPr lang="es-AR"/>
            </a:p>
          </xdr:txBody>
        </xdr:sp>
      </mc:Choice>
      <mc:Fallback>
        <xdr:sp macro="" textlink="">
          <xdr:nvSpPr>
            <xdr:cNvPr id="2" name="Object 15">
              <a:extLst>
                <a:ext uri="{FF2B5EF4-FFF2-40B4-BE49-F238E27FC236}">
                  <a16:creationId xmlns:a16="http://schemas.microsoft.com/office/drawing/2014/main" id="{45EC90A2-6CAB-4430-9A31-F7253C0F5EDF}"/>
                </a:ext>
              </a:extLst>
            </xdr:cNvPr>
            <xdr:cNvSpPr txBox="1"/>
          </xdr:nvSpPr>
          <xdr:spPr>
            <a:xfrm>
              <a:off x="939800" y="3248025"/>
              <a:ext cx="4078296" cy="610750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es-AR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𝑄=𝜔_𝑜×𝑚×√(2𝑔ℎ_1 )⇒𝑄=𝑎×𝑏×𝜇/√(1+(𝜇×𝑎)/ℎ_1 )×√(2×𝑔×ℎ_1 )</a:t>
              </a:r>
              <a:br>
                <a:rPr lang="es-AR">
                  <a:solidFill>
                    <a:srgbClr val="000000"/>
                  </a:solidFill>
                </a:rPr>
              </a:br>
              <a:endParaRPr lang="es-AR"/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20</xdr:row>
          <xdr:rowOff>161925</xdr:rowOff>
        </xdr:from>
        <xdr:to>
          <xdr:col>11</xdr:col>
          <xdr:colOff>514350</xdr:colOff>
          <xdr:row>23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44C5117-5858-40C1-BF0E-DC3D19FF8B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20</xdr:row>
          <xdr:rowOff>76200</xdr:rowOff>
        </xdr:from>
        <xdr:to>
          <xdr:col>13</xdr:col>
          <xdr:colOff>228600</xdr:colOff>
          <xdr:row>24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C4FC078-84E4-48C1-B6CE-F9A28EC27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41</xdr:row>
          <xdr:rowOff>161925</xdr:rowOff>
        </xdr:from>
        <xdr:to>
          <xdr:col>11</xdr:col>
          <xdr:colOff>514350</xdr:colOff>
          <xdr:row>44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626CFDC-D47B-4242-9878-6D72AF8FF1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41</xdr:row>
          <xdr:rowOff>76200</xdr:rowOff>
        </xdr:from>
        <xdr:to>
          <xdr:col>13</xdr:col>
          <xdr:colOff>228600</xdr:colOff>
          <xdr:row>45</xdr:row>
          <xdr:rowOff>76200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2E4036D-0903-47A7-9FFE-AD3082678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133350</xdr:colOff>
      <xdr:row>42</xdr:row>
      <xdr:rowOff>57150</xdr:rowOff>
    </xdr:from>
    <xdr:to>
      <xdr:col>8</xdr:col>
      <xdr:colOff>676275</xdr:colOff>
      <xdr:row>45</xdr:row>
      <xdr:rowOff>63040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9F29DDF-1BAA-4F93-A5BA-564807FE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8181975"/>
          <a:ext cx="4352925" cy="577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7</xdr:col>
      <xdr:colOff>295274</xdr:colOff>
      <xdr:row>9</xdr:row>
      <xdr:rowOff>31468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39D9FB-10D2-36D8-FA4A-FB402E07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4848224" cy="175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ACB9C-0A93-4304-971C-7C242AA90A7A}">
  <dimension ref="D9:P41"/>
  <sheetViews>
    <sheetView tabSelected="1" topLeftCell="A12" workbookViewId="0">
      <selection activeCell="E28" sqref="E28"/>
    </sheetView>
  </sheetViews>
  <sheetFormatPr baseColWidth="10" defaultRowHeight="15" x14ac:dyDescent="0.25"/>
  <sheetData>
    <row r="9" spans="4:16" ht="15.75" x14ac:dyDescent="0.25"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3"/>
    </row>
    <row r="11" spans="4:16" x14ac:dyDescent="0.25">
      <c r="D11" s="4" t="s">
        <v>19</v>
      </c>
      <c r="E11" s="5"/>
    </row>
    <row r="12" spans="4:16" ht="15.75" thickBot="1" x14ac:dyDescent="0.3">
      <c r="F12" s="6" t="s">
        <v>0</v>
      </c>
      <c r="G12" s="7">
        <v>8.5</v>
      </c>
    </row>
    <row r="13" spans="4:16" ht="15.75" thickBot="1" x14ac:dyDescent="0.3">
      <c r="D13" s="8" t="s">
        <v>1</v>
      </c>
      <c r="E13" s="9"/>
      <c r="F13" s="9"/>
      <c r="G13" s="9"/>
      <c r="H13" s="10"/>
      <c r="I13" s="10"/>
      <c r="J13" s="10"/>
      <c r="K13" s="10"/>
      <c r="L13" s="10"/>
      <c r="M13" s="10"/>
      <c r="N13" s="11"/>
    </row>
    <row r="14" spans="4:16" x14ac:dyDescent="0.25">
      <c r="D14" s="12" t="s">
        <v>2</v>
      </c>
      <c r="E14" s="12" t="s">
        <v>3</v>
      </c>
      <c r="F14" s="12" t="s">
        <v>4</v>
      </c>
      <c r="G14" s="12" t="s">
        <v>5</v>
      </c>
      <c r="H14" s="13" t="s">
        <v>6</v>
      </c>
      <c r="I14" s="14" t="s">
        <v>6</v>
      </c>
      <c r="J14" s="12" t="s">
        <v>7</v>
      </c>
      <c r="K14" s="12" t="s">
        <v>8</v>
      </c>
      <c r="L14" s="14" t="s">
        <v>9</v>
      </c>
      <c r="M14" s="14" t="s">
        <v>10</v>
      </c>
      <c r="N14" s="12" t="s">
        <v>11</v>
      </c>
    </row>
    <row r="15" spans="4:16" ht="18" x14ac:dyDescent="0.25">
      <c r="D15" s="15" t="s">
        <v>12</v>
      </c>
      <c r="E15" s="15" t="s">
        <v>13</v>
      </c>
      <c r="F15" s="15" t="s">
        <v>23</v>
      </c>
      <c r="G15" s="15" t="s">
        <v>15</v>
      </c>
      <c r="H15" s="16"/>
      <c r="I15" s="16"/>
      <c r="J15" s="15" t="s">
        <v>16</v>
      </c>
      <c r="K15" s="15" t="s">
        <v>17</v>
      </c>
      <c r="L15" s="16"/>
      <c r="M15" s="16"/>
      <c r="N15" s="15" t="s">
        <v>17</v>
      </c>
    </row>
    <row r="16" spans="4:16" x14ac:dyDescent="0.25">
      <c r="D16" s="17">
        <v>2.4</v>
      </c>
      <c r="E16" s="17">
        <v>4.5</v>
      </c>
      <c r="F16" s="17">
        <v>0.3</v>
      </c>
      <c r="G16" s="18">
        <v>2.1</v>
      </c>
      <c r="H16" s="17">
        <v>0.61</v>
      </c>
      <c r="I16" s="18">
        <f>H16/SQRT(1+(H16*F16/E16))</f>
        <v>0.5979625881998063</v>
      </c>
      <c r="J16" s="18">
        <f>I16*D16*F16*SQRT(2*9.81*E16)</f>
        <v>4.0454074306804984</v>
      </c>
      <c r="K16" s="18">
        <f>POWER((POWER(J16/D16,2)/9.81),1/3)</f>
        <v>0.6616236410328229</v>
      </c>
      <c r="L16" s="18">
        <f>H16*F16/K16</f>
        <v>0.27659229303585514</v>
      </c>
      <c r="M16" s="18">
        <f>-L16/2+SQRT((POWER(L16,2)/4)+(2/L16))</f>
        <v>2.5542835252803471</v>
      </c>
      <c r="N16" s="18">
        <f>M16*K16</f>
        <v>1.6899743662261377</v>
      </c>
    </row>
    <row r="17" spans="4:15" x14ac:dyDescent="0.25">
      <c r="D17" s="17">
        <v>2.4</v>
      </c>
      <c r="E17" s="17">
        <v>4.5</v>
      </c>
      <c r="F17" s="17">
        <v>0.5</v>
      </c>
      <c r="G17" s="18">
        <v>2.1</v>
      </c>
      <c r="H17" s="17">
        <v>0.61</v>
      </c>
      <c r="I17" s="18">
        <f>H17/SQRT(1+(H17*F17/E17))</f>
        <v>0.5903225806451613</v>
      </c>
      <c r="J17" s="18">
        <f>I17*D17*F17*SQRT(2*9.81*E17)</f>
        <v>6.6562005755518738</v>
      </c>
      <c r="K17" s="18">
        <f>POWER((POWER(J17/D17,2)/9.81),1/3)</f>
        <v>0.92211928169738921</v>
      </c>
      <c r="L17" s="18">
        <f>H17*F17/K17</f>
        <v>0.33075981172259172</v>
      </c>
      <c r="M17" s="18">
        <f>-L17/2+SQRT((POWER(L17,2)/4)+(2/L17))</f>
        <v>2.2991756986385905</v>
      </c>
      <c r="N17" s="18">
        <f>M17*K17</f>
        <v>2.1201142437247102</v>
      </c>
    </row>
    <row r="18" spans="4:15" x14ac:dyDescent="0.25">
      <c r="D18" s="17">
        <v>2.4</v>
      </c>
      <c r="E18" s="17">
        <v>4.5</v>
      </c>
      <c r="F18" s="17">
        <v>0.7</v>
      </c>
      <c r="G18" s="18">
        <v>2.1</v>
      </c>
      <c r="H18" s="17">
        <v>0.61</v>
      </c>
      <c r="I18" s="18">
        <f>H18/SQRT(1+(H18*F18/E18))</f>
        <v>0.58296812675954768</v>
      </c>
      <c r="J18" s="18">
        <f>I18*D18*F18*SQRT(2*9.81*E18)</f>
        <v>9.2025852835821844</v>
      </c>
      <c r="K18" s="18">
        <f>POWER((POWER(J18/D18,2)/9.81),1/3)</f>
        <v>1.1443953127235085</v>
      </c>
      <c r="L18" s="18">
        <f>H18*F18/K18</f>
        <v>0.37312281451397844</v>
      </c>
      <c r="M18" s="18">
        <f>-L18/2+SQRT((POWER(L18,2)/4)+(2/L18))</f>
        <v>2.1361461847250598</v>
      </c>
      <c r="N18" s="18">
        <f>M18*K18</f>
        <v>2.4445956810915641</v>
      </c>
    </row>
    <row r="19" spans="4:15" x14ac:dyDescent="0.25">
      <c r="D19" s="17">
        <v>2.4</v>
      </c>
      <c r="E19" s="17">
        <v>4.5</v>
      </c>
      <c r="F19" s="17">
        <v>0.64</v>
      </c>
      <c r="G19" s="18">
        <v>2.1</v>
      </c>
      <c r="H19" s="17">
        <v>0.61</v>
      </c>
      <c r="I19" s="18">
        <f>H19/SQRT(1+(H19*F19/E19))</f>
        <v>0.58514554179923339</v>
      </c>
      <c r="J19" s="18">
        <f>I19*D19*F19*SQRT(2*9.81*E19)</f>
        <v>8.4452181931559025</v>
      </c>
      <c r="K19" s="18">
        <f>POWER((POWER(J19/D19,2)/9.81),1/3)</f>
        <v>1.0807122795281121</v>
      </c>
      <c r="L19" s="18">
        <f>H19*F19/K19</f>
        <v>0.36124323503612482</v>
      </c>
      <c r="M19" s="18">
        <f>-L19/2+SQRT((POWER(L19,2)/4)+(2/L19))</f>
        <v>2.1792639786397512</v>
      </c>
      <c r="N19" s="19">
        <f>M19*K19</f>
        <v>2.3551573420492686</v>
      </c>
    </row>
    <row r="20" spans="4:15" x14ac:dyDescent="0.25">
      <c r="D20" s="17">
        <v>2.4</v>
      </c>
      <c r="E20" s="17">
        <v>4.5</v>
      </c>
      <c r="F20" s="20">
        <v>0.64400000000000002</v>
      </c>
      <c r="G20" s="18">
        <v>2.1</v>
      </c>
      <c r="H20" s="17">
        <v>0.61</v>
      </c>
      <c r="I20" s="18">
        <f>H20/SQRT(1+(H20*F20/E20))</f>
        <v>0.58499962111028481</v>
      </c>
      <c r="J20" s="21">
        <f>I20*D20*F20*SQRT(2*9.81*E20)</f>
        <v>8.4958816176292657</v>
      </c>
      <c r="K20" s="18">
        <f>POWER((POWER(J20/D20,2)/9.81),1/3)</f>
        <v>1.0850301459694347</v>
      </c>
      <c r="L20" s="18">
        <f>H20*F20/K20</f>
        <v>0.36205445669807806</v>
      </c>
      <c r="M20" s="18">
        <f>-L20/2+SQRT((POWER(L20,2)/4)+(2/L20))</f>
        <v>2.1762597164352147</v>
      </c>
      <c r="N20" s="19">
        <f>M20*K20</f>
        <v>2.3613073977911014</v>
      </c>
      <c r="O20" s="22" t="s">
        <v>18</v>
      </c>
    </row>
    <row r="32" spans="4:15" x14ac:dyDescent="0.25">
      <c r="D32" s="4" t="s">
        <v>22</v>
      </c>
      <c r="E32" s="5"/>
    </row>
    <row r="33" spans="4:15" ht="15.75" thickBot="1" x14ac:dyDescent="0.3">
      <c r="F33" s="6" t="s">
        <v>0</v>
      </c>
      <c r="G33" s="7">
        <v>8.5</v>
      </c>
    </row>
    <row r="34" spans="4:15" ht="15.75" thickBot="1" x14ac:dyDescent="0.3">
      <c r="D34" s="8" t="s">
        <v>20</v>
      </c>
      <c r="E34" s="9"/>
      <c r="F34" s="9"/>
      <c r="G34" s="9"/>
      <c r="H34" s="10"/>
      <c r="I34" s="10"/>
      <c r="J34" s="10"/>
      <c r="K34" s="10"/>
      <c r="L34" s="10"/>
      <c r="M34" s="10"/>
      <c r="N34" s="11"/>
    </row>
    <row r="35" spans="4:15" x14ac:dyDescent="0.25">
      <c r="D35" s="12" t="s">
        <v>2</v>
      </c>
      <c r="E35" s="12" t="s">
        <v>3</v>
      </c>
      <c r="F35" s="12" t="s">
        <v>4</v>
      </c>
      <c r="G35" s="12" t="s">
        <v>5</v>
      </c>
      <c r="H35" s="13" t="s">
        <v>6</v>
      </c>
      <c r="I35" s="14" t="s">
        <v>6</v>
      </c>
      <c r="J35" s="12" t="s">
        <v>7</v>
      </c>
      <c r="K35" s="12" t="s">
        <v>8</v>
      </c>
      <c r="L35" s="14" t="s">
        <v>9</v>
      </c>
      <c r="M35" s="14" t="s">
        <v>10</v>
      </c>
      <c r="N35" s="12" t="s">
        <v>11</v>
      </c>
    </row>
    <row r="36" spans="4:15" ht="18" x14ac:dyDescent="0.25">
      <c r="D36" s="15" t="s">
        <v>12</v>
      </c>
      <c r="E36" s="15" t="s">
        <v>13</v>
      </c>
      <c r="F36" s="15" t="s">
        <v>14</v>
      </c>
      <c r="G36" s="15" t="s">
        <v>15</v>
      </c>
      <c r="H36" s="16"/>
      <c r="I36" s="16"/>
      <c r="J36" s="15" t="s">
        <v>16</v>
      </c>
      <c r="K36" s="15" t="s">
        <v>17</v>
      </c>
      <c r="L36" s="16"/>
      <c r="M36" s="16"/>
      <c r="N36" s="15" t="s">
        <v>17</v>
      </c>
    </row>
    <row r="37" spans="4:15" x14ac:dyDescent="0.25">
      <c r="D37" s="17">
        <v>2.4</v>
      </c>
      <c r="E37" s="17">
        <v>4.5</v>
      </c>
      <c r="F37" s="17">
        <v>0.3</v>
      </c>
      <c r="G37" s="18">
        <v>2.1</v>
      </c>
      <c r="H37" s="17">
        <v>0.61</v>
      </c>
      <c r="I37" s="18">
        <f>H37/SQRT(1-POWER(H37*F37/E37,2))</f>
        <v>0.61050502871256784</v>
      </c>
      <c r="J37" s="18">
        <f>I37*D37*F37*SQRT(2*9.81*(E37-G37))</f>
        <v>3.0163161844615836</v>
      </c>
      <c r="K37" s="18">
        <f>POWER((POWER(J37/D37,2)/9.81),1/3)</f>
        <v>0.54402736548197839</v>
      </c>
      <c r="L37" s="18">
        <f>H37*F37/K37</f>
        <v>0.33638013749156176</v>
      </c>
      <c r="M37" s="18">
        <f>-L37/2+SQRT((POWER(L37,2)/4)+(2/L37))</f>
        <v>2.2759748534285222</v>
      </c>
      <c r="N37" s="18">
        <f>M37*K37</f>
        <v>1.2381926034139508</v>
      </c>
    </row>
    <row r="38" spans="4:15" x14ac:dyDescent="0.25">
      <c r="D38" s="17">
        <v>2.4</v>
      </c>
      <c r="E38" s="17">
        <v>4.5</v>
      </c>
      <c r="F38" s="17">
        <v>0.7</v>
      </c>
      <c r="G38" s="18">
        <v>2.1</v>
      </c>
      <c r="H38" s="17">
        <v>0.61</v>
      </c>
      <c r="I38" s="18">
        <f t="shared" ref="I38:I41" si="0">H38/SQRT(1-POWER(H38*F38/E38,2))</f>
        <v>0.61276487494498433</v>
      </c>
      <c r="J38" s="18">
        <f t="shared" ref="J38:J41" si="1">I38*D38*F38*SQRT(2*9.81*(E38-G38))</f>
        <v>7.0641232304816457</v>
      </c>
      <c r="K38" s="18">
        <f>POWER((POWER(J38/D38,2)/9.81),1/3)</f>
        <v>0.95941907225368672</v>
      </c>
      <c r="L38" s="18">
        <f>H38*F38/K38</f>
        <v>0.44506098778813302</v>
      </c>
      <c r="M38" s="18">
        <f>-L38/2+SQRT((POWER(L38,2)/4)+(2/L38))</f>
        <v>1.9089680322841782</v>
      </c>
      <c r="N38" s="18">
        <f>M38*K38</f>
        <v>1.8315003384960322</v>
      </c>
    </row>
    <row r="39" spans="4:15" x14ac:dyDescent="0.25">
      <c r="D39" s="17">
        <v>2.4</v>
      </c>
      <c r="E39" s="17">
        <v>4.5</v>
      </c>
      <c r="F39" s="17">
        <v>0.8</v>
      </c>
      <c r="G39" s="18">
        <v>2.1</v>
      </c>
      <c r="H39" s="17">
        <v>0.61</v>
      </c>
      <c r="I39" s="18">
        <f t="shared" si="0"/>
        <v>0.6136188101544906</v>
      </c>
      <c r="J39" s="18">
        <f t="shared" si="1"/>
        <v>8.0845344367308876</v>
      </c>
      <c r="K39" s="18">
        <f>POWER((POWER(J39/D39,2)/9.81),1/3)</f>
        <v>1.0497184889180458</v>
      </c>
      <c r="L39" s="18">
        <f>H39*F39/K39</f>
        <v>0.4648865435370067</v>
      </c>
      <c r="M39" s="18">
        <f>-L39/2+SQRT((POWER(L39,2)/4)+(2/L39))</f>
        <v>1.854697075494373</v>
      </c>
      <c r="N39" s="18">
        <f>M39*K39</f>
        <v>1.9469098114886718</v>
      </c>
    </row>
    <row r="40" spans="4:15" x14ac:dyDescent="0.25">
      <c r="D40" s="17">
        <v>2.4</v>
      </c>
      <c r="E40" s="17">
        <v>4.5</v>
      </c>
      <c r="F40" s="17">
        <v>0.85</v>
      </c>
      <c r="G40" s="18">
        <v>2.1</v>
      </c>
      <c r="H40" s="17">
        <v>0.61</v>
      </c>
      <c r="I40" s="18">
        <f t="shared" si="0"/>
        <v>0.61408999891929861</v>
      </c>
      <c r="J40" s="18">
        <f t="shared" si="1"/>
        <v>8.5964138324845845</v>
      </c>
      <c r="K40" s="18">
        <f>POWER((POWER(J40/D40,2)/9.81),1/3)</f>
        <v>1.0935728326054797</v>
      </c>
      <c r="L40" s="18">
        <f>H40*F40/K40</f>
        <v>0.47413394384044233</v>
      </c>
      <c r="M40" s="18">
        <f>-L40/2+SQRT((POWER(L40,2)/4)+(2/L40))</f>
        <v>1.8303996033459073</v>
      </c>
      <c r="N40" s="19">
        <f>M40*K40</f>
        <v>2.0016752790309305</v>
      </c>
    </row>
    <row r="41" spans="4:15" x14ac:dyDescent="0.25">
      <c r="D41" s="17">
        <v>2.4</v>
      </c>
      <c r="E41" s="17">
        <v>4.5</v>
      </c>
      <c r="F41" s="20">
        <v>0.84</v>
      </c>
      <c r="G41" s="18">
        <v>2.1</v>
      </c>
      <c r="H41" s="17">
        <v>0.61</v>
      </c>
      <c r="I41" s="18">
        <f>H41/SQRT(1-POWER(H41*F41/E41,2))</f>
        <v>0.61399338821269411</v>
      </c>
      <c r="J41" s="21">
        <f t="shared" si="1"/>
        <v>8.4939430461150582</v>
      </c>
      <c r="K41" s="18">
        <f>POWER((POWER(J41/D41,2)/9.81),1/3)</f>
        <v>1.0848650865027685</v>
      </c>
      <c r="L41" s="18">
        <f>H41*F41/K41</f>
        <v>0.47231679438758706</v>
      </c>
      <c r="M41" s="18">
        <f>-L41/2+SQRT((POWER(L41,2)/4)+(2/L41))</f>
        <v>1.8351254731904958</v>
      </c>
      <c r="N41" s="21">
        <f>M41*K41</f>
        <v>1.990863555216241</v>
      </c>
      <c r="O41" s="22" t="s">
        <v>21</v>
      </c>
    </row>
  </sheetData>
  <mergeCells count="13">
    <mergeCell ref="D32:E32"/>
    <mergeCell ref="D34:N34"/>
    <mergeCell ref="H35:H36"/>
    <mergeCell ref="I35:I36"/>
    <mergeCell ref="L35:L36"/>
    <mergeCell ref="M35:M36"/>
    <mergeCell ref="D9:P9"/>
    <mergeCell ref="D11:E11"/>
    <mergeCell ref="D13:N13"/>
    <mergeCell ref="H14:H15"/>
    <mergeCell ref="I14:I15"/>
    <mergeCell ref="L14:L15"/>
    <mergeCell ref="M14:M15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9</xdr:col>
                <xdr:colOff>466725</xdr:colOff>
                <xdr:row>20</xdr:row>
                <xdr:rowOff>161925</xdr:rowOff>
              </from>
              <to>
                <xdr:col>11</xdr:col>
                <xdr:colOff>514350</xdr:colOff>
                <xdr:row>23</xdr:row>
                <xdr:rowOff>114300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12</xdr:col>
                <xdr:colOff>152400</xdr:colOff>
                <xdr:row>20</xdr:row>
                <xdr:rowOff>76200</xdr:rowOff>
              </from>
              <to>
                <xdr:col>13</xdr:col>
                <xdr:colOff>228600</xdr:colOff>
                <xdr:row>24</xdr:row>
                <xdr:rowOff>76200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4">
            <anchor moveWithCells="1" sizeWithCells="1">
              <from>
                <xdr:col>9</xdr:col>
                <xdr:colOff>466725</xdr:colOff>
                <xdr:row>41</xdr:row>
                <xdr:rowOff>161925</xdr:rowOff>
              </from>
              <to>
                <xdr:col>11</xdr:col>
                <xdr:colOff>514350</xdr:colOff>
                <xdr:row>44</xdr:row>
                <xdr:rowOff>114300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6">
            <anchor moveWithCells="1" sizeWithCells="1">
              <from>
                <xdr:col>12</xdr:col>
                <xdr:colOff>152400</xdr:colOff>
                <xdr:row>41</xdr:row>
                <xdr:rowOff>76200</xdr:rowOff>
              </from>
              <to>
                <xdr:col>13</xdr:col>
                <xdr:colOff>228600</xdr:colOff>
                <xdr:row>45</xdr:row>
                <xdr:rowOff>76200</xdr:rowOff>
              </to>
            </anchor>
          </objectPr>
        </oleObject>
      </mc:Choice>
      <mc:Fallback>
        <oleObject progId="Equation.3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2023-05-19T21:08:10Z</dcterms:created>
  <dcterms:modified xsi:type="dcterms:W3CDTF">2023-05-19T21:26:23Z</dcterms:modified>
</cp:coreProperties>
</file>