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9315" windowHeight="597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Z15" i="1" l="1"/>
  <c r="X15" i="1"/>
  <c r="Y15" i="1" s="1"/>
  <c r="AA15" i="1" s="1"/>
  <c r="F7" i="1"/>
  <c r="Z10" i="1" s="1"/>
  <c r="Z12" i="1" s="1"/>
  <c r="X3" i="1"/>
  <c r="Y3" i="1" s="1"/>
  <c r="Z3" i="1"/>
  <c r="Z24" i="1"/>
  <c r="W24" i="1"/>
  <c r="Z25" i="1" s="1"/>
  <c r="Z13" i="1"/>
  <c r="N7" i="1" l="1"/>
  <c r="Y6" i="1"/>
  <c r="AA3" i="1"/>
  <c r="J7" i="1" s="1"/>
  <c r="Z22" i="1"/>
  <c r="Z26" i="1" s="1"/>
  <c r="Y17" i="1" s="1"/>
  <c r="AB25" i="1" l="1"/>
  <c r="M12" i="1" s="1"/>
  <c r="AB26" i="1"/>
  <c r="M13" i="1" s="1"/>
  <c r="AB22" i="1"/>
  <c r="M9" i="1" s="1"/>
  <c r="AB23" i="1"/>
  <c r="M10" i="1" s="1"/>
  <c r="AB24" i="1"/>
  <c r="M11" i="1" s="1"/>
  <c r="AB12" i="1"/>
  <c r="I11" i="1" s="1"/>
  <c r="AB13" i="1"/>
  <c r="I12" i="1" s="1"/>
  <c r="AB11" i="1"/>
  <c r="I10" i="1" s="1"/>
  <c r="AB10" i="1"/>
  <c r="I9" i="1" s="1"/>
</calcChain>
</file>

<file path=xl/sharedStrings.xml><?xml version="1.0" encoding="utf-8"?>
<sst xmlns="http://schemas.openxmlformats.org/spreadsheetml/2006/main" count="46" uniqueCount="25">
  <si>
    <t>Fuerza</t>
  </si>
  <si>
    <t xml:space="preserve">Presión </t>
  </si>
  <si>
    <t>N</t>
  </si>
  <si>
    <t>kgf</t>
  </si>
  <si>
    <t>KN</t>
  </si>
  <si>
    <t>tn</t>
  </si>
  <si>
    <t>kgf/m2</t>
  </si>
  <si>
    <t>kgf/cm2</t>
  </si>
  <si>
    <t>cm2</t>
  </si>
  <si>
    <t>Pa(N/m2)</t>
  </si>
  <si>
    <t>m2</t>
  </si>
  <si>
    <t>Mpa (10^6  N/m2)</t>
  </si>
  <si>
    <t>tn/m2</t>
  </si>
  <si>
    <t>Magnitud</t>
  </si>
  <si>
    <t>Unidad de medida de la Fuerza</t>
  </si>
  <si>
    <t>Unidad de medida</t>
  </si>
  <si>
    <t>m</t>
  </si>
  <si>
    <t>cm</t>
  </si>
  <si>
    <t>n°P</t>
  </si>
  <si>
    <t>n°F</t>
  </si>
  <si>
    <t>n°unidades</t>
  </si>
  <si>
    <t>Convertora de unidades de fuerza y presión</t>
  </si>
  <si>
    <t>¿1 KGF =    10 Newton o 9,8Newton?</t>
  </si>
  <si>
    <t>kg</t>
  </si>
  <si>
    <t xml:space="preserve">TABLA AUXILIAR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</si>
</sst>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#,##0.000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Trebuchet MS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medium">
        <color auto="1"/>
      </top>
      <bottom/>
      <diagonal/>
    </border>
    <border>
      <left style="medium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0" fillId="0" borderId="0" xfId="0" applyNumberFormat="1"/>
    <xf numFmtId="0" fontId="0" fillId="0" borderId="0" xfId="0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70" fontId="4" fillId="4" borderId="14" xfId="0" applyNumberFormat="1" applyFont="1" applyFill="1" applyBorder="1"/>
    <xf numFmtId="0" fontId="1" fillId="4" borderId="19" xfId="0" applyFont="1" applyFill="1" applyBorder="1"/>
    <xf numFmtId="0" fontId="3" fillId="0" borderId="24" xfId="0" applyFont="1" applyFill="1" applyBorder="1"/>
    <xf numFmtId="0" fontId="3" fillId="0" borderId="25" xfId="0" applyFont="1" applyFill="1" applyBorder="1"/>
    <xf numFmtId="0" fontId="0" fillId="0" borderId="25" xfId="0" applyFont="1" applyFill="1" applyBorder="1"/>
    <xf numFmtId="0" fontId="1" fillId="3" borderId="20" xfId="0" applyFont="1" applyFill="1" applyBorder="1"/>
    <xf numFmtId="0" fontId="1" fillId="3" borderId="21" xfId="0" applyFont="1" applyFill="1" applyBorder="1"/>
    <xf numFmtId="0" fontId="1" fillId="3" borderId="11" xfId="0" applyFont="1" applyFill="1" applyBorder="1"/>
    <xf numFmtId="0" fontId="1" fillId="3" borderId="22" xfId="0" applyFont="1" applyFill="1" applyBorder="1"/>
    <xf numFmtId="0" fontId="1" fillId="3" borderId="23" xfId="0" applyFont="1" applyFill="1" applyBorder="1"/>
    <xf numFmtId="0" fontId="1" fillId="3" borderId="14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1" fillId="3" borderId="10" xfId="0" applyFont="1" applyFill="1" applyBorder="1"/>
    <xf numFmtId="0" fontId="1" fillId="3" borderId="18" xfId="0" applyFont="1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" fillId="3" borderId="15" xfId="0" applyFont="1" applyFill="1" applyBorder="1"/>
    <xf numFmtId="0" fontId="1" fillId="3" borderId="17" xfId="0" applyFont="1" applyFill="1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0" xfId="0" applyBorder="1"/>
    <xf numFmtId="0" fontId="0" fillId="0" borderId="31" xfId="0" applyBorder="1"/>
    <xf numFmtId="0" fontId="0" fillId="0" borderId="32" xfId="0" applyBorder="1"/>
    <xf numFmtId="0" fontId="1" fillId="0" borderId="27" xfId="0" applyFont="1" applyBorder="1"/>
    <xf numFmtId="0" fontId="1" fillId="0" borderId="28" xfId="0" applyFont="1" applyBorder="1"/>
    <xf numFmtId="0" fontId="1" fillId="0" borderId="0" xfId="0" applyFont="1" applyBorder="1"/>
    <xf numFmtId="0" fontId="1" fillId="2" borderId="0" xfId="0" applyFont="1" applyFill="1" applyBorder="1"/>
    <xf numFmtId="0" fontId="1" fillId="0" borderId="30" xfId="0" applyFont="1" applyBorder="1"/>
    <xf numFmtId="0" fontId="1" fillId="0" borderId="32" xfId="0" applyFont="1" applyBorder="1"/>
    <xf numFmtId="0" fontId="1" fillId="0" borderId="3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G28"/>
  <sheetViews>
    <sheetView tabSelected="1" zoomScale="21" zoomScaleNormal="21" workbookViewId="0">
      <selection activeCell="S41" sqref="S40:S41"/>
    </sheetView>
  </sheetViews>
  <sheetFormatPr baseColWidth="10" defaultRowHeight="15" x14ac:dyDescent="0.25"/>
  <cols>
    <col min="3" max="3" width="2.28515625" customWidth="1"/>
    <col min="4" max="4" width="18.28515625" customWidth="1"/>
    <col min="5" max="5" width="13.85546875" customWidth="1"/>
    <col min="6" max="6" width="10.42578125" customWidth="1"/>
    <col min="7" max="7" width="7" bestFit="1" customWidth="1"/>
    <col min="8" max="8" width="11.5703125" bestFit="1" customWidth="1"/>
    <col min="10" max="10" width="17.42578125" bestFit="1" customWidth="1"/>
    <col min="11" max="11" width="2.28515625" customWidth="1"/>
    <col min="14" max="14" width="17.28515625" bestFit="1" customWidth="1"/>
    <col min="15" max="15" width="11.5703125" bestFit="1" customWidth="1"/>
  </cols>
  <sheetData>
    <row r="1" spans="4:33" ht="15.75" thickBot="1" x14ac:dyDescent="0.3"/>
    <row r="2" spans="4:33" x14ac:dyDescent="0.25">
      <c r="D2" s="3" t="s">
        <v>21</v>
      </c>
      <c r="E2" s="4"/>
      <c r="F2" s="4"/>
      <c r="G2" s="4"/>
      <c r="H2" s="4"/>
      <c r="I2" s="4"/>
      <c r="J2" s="4"/>
      <c r="K2" s="4"/>
      <c r="L2" s="4"/>
      <c r="M2" s="4"/>
      <c r="N2" s="5"/>
      <c r="U2" s="35"/>
      <c r="V2" s="36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2"/>
    </row>
    <row r="3" spans="4:33" ht="15.75" thickBot="1" x14ac:dyDescent="0.3">
      <c r="D3" s="6"/>
      <c r="E3" s="7"/>
      <c r="F3" s="7"/>
      <c r="G3" s="7"/>
      <c r="H3" s="7"/>
      <c r="I3" s="7"/>
      <c r="J3" s="7"/>
      <c r="K3" s="7"/>
      <c r="L3" s="7"/>
      <c r="M3" s="7"/>
      <c r="N3" s="8"/>
      <c r="U3" s="37"/>
      <c r="V3" t="s">
        <v>24</v>
      </c>
      <c r="W3" s="43"/>
      <c r="X3" s="43">
        <f>H7</f>
        <v>2</v>
      </c>
      <c r="Y3" s="43">
        <f>X3</f>
        <v>2</v>
      </c>
      <c r="Z3" s="43">
        <f>I7</f>
        <v>1</v>
      </c>
      <c r="AA3" s="44" t="str">
        <f>(IF(Y3=1,AA10,IF(Y3=2,AA11,IF(Y3=3,AA12,AA13))))</f>
        <v>kgf</v>
      </c>
      <c r="AB3" s="43"/>
      <c r="AC3" s="43"/>
      <c r="AD3" s="43"/>
      <c r="AE3" s="43"/>
      <c r="AF3" s="43"/>
      <c r="AG3" s="45"/>
    </row>
    <row r="4" spans="4:33" ht="15.75" thickBot="1" x14ac:dyDescent="0.3">
      <c r="G4" s="2"/>
      <c r="K4" s="2"/>
      <c r="U4" s="37"/>
      <c r="V4" s="38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5"/>
    </row>
    <row r="5" spans="4:33" ht="19.5" thickBot="1" x14ac:dyDescent="0.35">
      <c r="D5" s="9" t="s">
        <v>22</v>
      </c>
      <c r="E5" s="10"/>
      <c r="F5" s="11"/>
      <c r="G5" s="2"/>
      <c r="H5" s="9" t="s">
        <v>0</v>
      </c>
      <c r="I5" s="10"/>
      <c r="J5" s="11"/>
      <c r="K5" s="2"/>
      <c r="L5" s="9" t="s">
        <v>1</v>
      </c>
      <c r="M5" s="10"/>
      <c r="N5" s="11"/>
      <c r="U5" s="37"/>
      <c r="V5" s="38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5"/>
    </row>
    <row r="6" spans="4:33" x14ac:dyDescent="0.25">
      <c r="D6" s="17" t="s">
        <v>20</v>
      </c>
      <c r="E6" s="28" t="s">
        <v>3</v>
      </c>
      <c r="F6" s="19" t="s">
        <v>2</v>
      </c>
      <c r="G6" s="2"/>
      <c r="H6" s="17" t="s">
        <v>19</v>
      </c>
      <c r="I6" s="18" t="s">
        <v>13</v>
      </c>
      <c r="J6" s="19" t="s">
        <v>15</v>
      </c>
      <c r="K6" s="2"/>
      <c r="L6" s="17" t="s">
        <v>14</v>
      </c>
      <c r="M6" s="18" t="s">
        <v>13</v>
      </c>
      <c r="N6" s="19" t="s">
        <v>15</v>
      </c>
      <c r="U6" s="37"/>
      <c r="V6" s="38"/>
      <c r="W6" s="43"/>
      <c r="X6" s="43"/>
      <c r="Y6" s="44">
        <f>(IF(X3=1,Z10,IF(X3=2,Z11,IF(X3=3,Z12,Z13))))</f>
        <v>1</v>
      </c>
      <c r="Z6" s="43"/>
      <c r="AA6" s="43"/>
      <c r="AB6" s="43"/>
      <c r="AC6" s="43"/>
      <c r="AD6" s="43"/>
      <c r="AE6" s="43"/>
      <c r="AF6" s="43"/>
      <c r="AG6" s="45"/>
    </row>
    <row r="7" spans="4:33" ht="15.75" x14ac:dyDescent="0.3">
      <c r="D7" s="16">
        <v>1</v>
      </c>
      <c r="E7" s="29">
        <v>1</v>
      </c>
      <c r="F7" s="12">
        <f>IF(D7=1,F10,F11)</f>
        <v>9.8066999999999993</v>
      </c>
      <c r="G7" s="2"/>
      <c r="H7" s="15">
        <v>2</v>
      </c>
      <c r="I7" s="14">
        <v>1</v>
      </c>
      <c r="J7" s="13" t="str">
        <f>AA3</f>
        <v>kgf</v>
      </c>
      <c r="K7" s="2"/>
      <c r="L7" s="15">
        <v>5</v>
      </c>
      <c r="M7" s="14">
        <v>20</v>
      </c>
      <c r="N7" s="13" t="str">
        <f>AA15</f>
        <v>Mpa (10^6  N/m2)</v>
      </c>
      <c r="U7" s="37"/>
      <c r="V7" s="38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5"/>
    </row>
    <row r="8" spans="4:33" x14ac:dyDescent="0.25">
      <c r="D8" s="20"/>
      <c r="E8" s="24"/>
      <c r="F8" s="22"/>
      <c r="G8" s="2"/>
      <c r="H8" s="20" t="s">
        <v>19</v>
      </c>
      <c r="I8" s="21"/>
      <c r="J8" s="22"/>
      <c r="K8" s="2"/>
      <c r="L8" s="20" t="s">
        <v>18</v>
      </c>
      <c r="M8" s="21"/>
      <c r="N8" s="22"/>
      <c r="U8" s="37"/>
      <c r="V8" s="38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5"/>
    </row>
    <row r="9" spans="4:33" x14ac:dyDescent="0.25">
      <c r="D9" s="23" t="s">
        <v>20</v>
      </c>
      <c r="E9" s="24" t="s">
        <v>3</v>
      </c>
      <c r="F9" s="22" t="s">
        <v>2</v>
      </c>
      <c r="G9" s="2"/>
      <c r="H9" s="23">
        <v>1</v>
      </c>
      <c r="I9" s="24">
        <f>AB10</f>
        <v>9.8066999999999993</v>
      </c>
      <c r="J9" s="22" t="s">
        <v>2</v>
      </c>
      <c r="K9" s="2"/>
      <c r="L9" s="23">
        <v>1</v>
      </c>
      <c r="M9" s="24">
        <f>AB22</f>
        <v>20000000</v>
      </c>
      <c r="N9" s="22" t="s">
        <v>9</v>
      </c>
      <c r="U9" s="37"/>
      <c r="V9" s="38"/>
      <c r="W9" s="43"/>
      <c r="X9" s="43"/>
      <c r="Y9" s="43"/>
      <c r="Z9" s="43"/>
      <c r="AA9" s="43" t="s">
        <v>0</v>
      </c>
      <c r="AB9" s="43"/>
      <c r="AC9" s="43"/>
      <c r="AD9" s="43"/>
      <c r="AE9" s="43"/>
      <c r="AF9" s="43"/>
      <c r="AG9" s="45"/>
    </row>
    <row r="10" spans="4:33" x14ac:dyDescent="0.25">
      <c r="D10" s="23">
        <v>1</v>
      </c>
      <c r="E10" s="24">
        <v>1</v>
      </c>
      <c r="F10" s="22">
        <v>9.8066999999999993</v>
      </c>
      <c r="G10" s="2"/>
      <c r="H10" s="23">
        <v>2</v>
      </c>
      <c r="I10" s="24">
        <f>AB11</f>
        <v>1</v>
      </c>
      <c r="J10" s="22" t="s">
        <v>3</v>
      </c>
      <c r="K10" s="2"/>
      <c r="L10" s="23">
        <v>2</v>
      </c>
      <c r="M10" s="24">
        <f>AB23</f>
        <v>2039422.0277973223</v>
      </c>
      <c r="N10" s="22" t="s">
        <v>6</v>
      </c>
      <c r="U10" s="37"/>
      <c r="V10" s="38"/>
      <c r="W10" s="43"/>
      <c r="X10" s="43"/>
      <c r="Y10" s="43"/>
      <c r="Z10" s="43">
        <f>1/F7</f>
        <v>0.10197110138986612</v>
      </c>
      <c r="AA10" s="43" t="s">
        <v>2</v>
      </c>
      <c r="AB10" s="43">
        <f>($Z$3*$Y$6)/Z10</f>
        <v>9.8066999999999993</v>
      </c>
      <c r="AC10" s="43"/>
      <c r="AD10" s="43"/>
      <c r="AE10" s="43"/>
      <c r="AF10" s="43"/>
      <c r="AG10" s="45"/>
    </row>
    <row r="11" spans="4:33" x14ac:dyDescent="0.25">
      <c r="D11" s="23">
        <v>2</v>
      </c>
      <c r="E11" s="24">
        <v>1</v>
      </c>
      <c r="F11" s="22">
        <v>10</v>
      </c>
      <c r="G11" s="2"/>
      <c r="H11" s="23">
        <v>3</v>
      </c>
      <c r="I11" s="24">
        <f>AB12</f>
        <v>9.8066999999999998E-3</v>
      </c>
      <c r="J11" s="22" t="s">
        <v>4</v>
      </c>
      <c r="K11" s="2"/>
      <c r="L11" s="23">
        <v>3</v>
      </c>
      <c r="M11" s="24">
        <f>AB24</f>
        <v>2039.4220277973222</v>
      </c>
      <c r="N11" s="22" t="s">
        <v>12</v>
      </c>
      <c r="U11" s="37"/>
      <c r="V11" s="38"/>
      <c r="W11" s="43"/>
      <c r="X11" s="43"/>
      <c r="Y11" s="43"/>
      <c r="Z11" s="43">
        <v>1</v>
      </c>
      <c r="AA11" s="43" t="s">
        <v>3</v>
      </c>
      <c r="AB11" s="43">
        <f>($Z$3*$Y$6)/Z11</f>
        <v>1</v>
      </c>
      <c r="AC11" s="43"/>
      <c r="AD11" s="43"/>
      <c r="AE11" s="43"/>
      <c r="AF11" s="43"/>
      <c r="AG11" s="45"/>
    </row>
    <row r="12" spans="4:33" x14ac:dyDescent="0.25">
      <c r="D12" s="30"/>
      <c r="E12" s="31"/>
      <c r="F12" s="32"/>
      <c r="G12" s="2"/>
      <c r="H12" s="23">
        <v>4</v>
      </c>
      <c r="I12" s="24">
        <f>AB13</f>
        <v>1E-3</v>
      </c>
      <c r="J12" s="22" t="s">
        <v>5</v>
      </c>
      <c r="K12" s="2"/>
      <c r="L12" s="23">
        <v>4</v>
      </c>
      <c r="M12" s="24">
        <f>AB25</f>
        <v>203.94220277973221</v>
      </c>
      <c r="N12" s="22" t="s">
        <v>7</v>
      </c>
      <c r="U12" s="37"/>
      <c r="V12" s="38"/>
      <c r="W12" s="43"/>
      <c r="X12" s="43"/>
      <c r="Y12" s="43"/>
      <c r="Z12" s="43">
        <f>Z10*1000</f>
        <v>101.97110138986612</v>
      </c>
      <c r="AA12" s="43" t="s">
        <v>4</v>
      </c>
      <c r="AB12" s="43">
        <f>($Z$3*$Y$6)/Z12</f>
        <v>9.8066999999999998E-3</v>
      </c>
      <c r="AC12" s="43"/>
      <c r="AD12" s="43"/>
      <c r="AE12" s="43"/>
      <c r="AF12" s="43"/>
      <c r="AG12" s="45"/>
    </row>
    <row r="13" spans="4:33" ht="15.75" thickBot="1" x14ac:dyDescent="0.3">
      <c r="D13" s="25"/>
      <c r="E13" s="26"/>
      <c r="F13" s="27"/>
      <c r="G13" s="2"/>
      <c r="H13" s="25"/>
      <c r="I13" s="26"/>
      <c r="J13" s="27"/>
      <c r="K13" s="2"/>
      <c r="L13" s="33">
        <v>5</v>
      </c>
      <c r="M13" s="24">
        <f>AB26</f>
        <v>20</v>
      </c>
      <c r="N13" s="34" t="s">
        <v>11</v>
      </c>
      <c r="U13" s="37"/>
      <c r="V13" s="38"/>
      <c r="W13" s="43"/>
      <c r="X13" s="43"/>
      <c r="Y13" s="43"/>
      <c r="Z13" s="43">
        <f>E7*1000</f>
        <v>1000</v>
      </c>
      <c r="AA13" s="43" t="s">
        <v>5</v>
      </c>
      <c r="AB13" s="43">
        <f>($Z$3*$Y$6)/Z13</f>
        <v>1E-3</v>
      </c>
      <c r="AC13" s="43"/>
      <c r="AD13" s="43"/>
      <c r="AE13" s="43"/>
      <c r="AF13" s="43"/>
      <c r="AG13" s="45"/>
    </row>
    <row r="14" spans="4:33" x14ac:dyDescent="0.25">
      <c r="G14" s="2"/>
      <c r="U14" s="37"/>
      <c r="V14" s="38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5"/>
    </row>
    <row r="15" spans="4:33" x14ac:dyDescent="0.25">
      <c r="U15" s="37"/>
      <c r="V15" s="38"/>
      <c r="W15" s="43"/>
      <c r="X15" s="43">
        <f>L7</f>
        <v>5</v>
      </c>
      <c r="Y15" s="43">
        <f>X15</f>
        <v>5</v>
      </c>
      <c r="Z15" s="43">
        <f>M7</f>
        <v>20</v>
      </c>
      <c r="AA15" s="43" t="str">
        <f>IF(Y15=1,AA22,IF(Y15=2,AA23,IF(Y15=3,AA24,IF(Y15=4,AA25,AA26))))</f>
        <v>Mpa (10^6  N/m2)</v>
      </c>
      <c r="AB15" s="43"/>
      <c r="AC15" s="43"/>
      <c r="AD15" s="43"/>
      <c r="AE15" s="43"/>
      <c r="AF15" s="43"/>
      <c r="AG15" s="45"/>
    </row>
    <row r="16" spans="4:33" x14ac:dyDescent="0.25">
      <c r="U16" s="37"/>
      <c r="V16" s="38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5"/>
    </row>
    <row r="17" spans="12:33" x14ac:dyDescent="0.25">
      <c r="U17" s="37"/>
      <c r="V17" s="38"/>
      <c r="W17" s="43"/>
      <c r="X17" s="43"/>
      <c r="Y17" s="43">
        <f>IF(X15=1,Z22,IF(X15=2,Z23,IF(X15=3,Z24,IF(X15=4,Z25,Z26))))</f>
        <v>101971.10138986612</v>
      </c>
      <c r="Z17" s="43"/>
      <c r="AA17" s="43"/>
      <c r="AB17" s="43"/>
      <c r="AC17" s="43"/>
      <c r="AD17" s="43"/>
      <c r="AE17" s="43"/>
      <c r="AF17" s="43"/>
      <c r="AG17" s="45"/>
    </row>
    <row r="18" spans="12:33" x14ac:dyDescent="0.25">
      <c r="U18" s="37"/>
      <c r="V18" s="43"/>
      <c r="W18" s="43"/>
      <c r="X18" s="43"/>
      <c r="Y18" s="43"/>
      <c r="Z18" s="43"/>
      <c r="AA18" s="43" t="s">
        <v>13</v>
      </c>
      <c r="AB18" s="43"/>
      <c r="AC18" s="43"/>
      <c r="AD18" s="43"/>
      <c r="AE18" s="43"/>
      <c r="AF18" s="43"/>
      <c r="AG18" s="45"/>
    </row>
    <row r="19" spans="12:33" x14ac:dyDescent="0.25">
      <c r="U19" s="37"/>
      <c r="V19" s="43" t="s">
        <v>16</v>
      </c>
      <c r="W19" s="43" t="s">
        <v>17</v>
      </c>
      <c r="X19" s="43"/>
      <c r="Y19" s="44"/>
      <c r="Z19" s="43"/>
      <c r="AA19" s="43"/>
      <c r="AB19" s="43"/>
      <c r="AC19" s="43"/>
      <c r="AD19" s="43"/>
      <c r="AE19" s="43"/>
      <c r="AF19" s="43"/>
      <c r="AG19" s="45"/>
    </row>
    <row r="20" spans="12:33" x14ac:dyDescent="0.25">
      <c r="L20" s="1"/>
      <c r="U20" s="37"/>
      <c r="V20" s="43">
        <v>1</v>
      </c>
      <c r="W20" s="43">
        <v>100</v>
      </c>
      <c r="X20" s="43"/>
      <c r="Y20" s="43"/>
      <c r="Z20" s="43"/>
      <c r="AA20" s="43" t="s">
        <v>1</v>
      </c>
      <c r="AB20" s="43"/>
      <c r="AC20" s="43"/>
      <c r="AD20" s="43"/>
      <c r="AE20" s="43"/>
      <c r="AF20" s="43"/>
      <c r="AG20" s="45"/>
    </row>
    <row r="21" spans="12:33" x14ac:dyDescent="0.25">
      <c r="U21" s="37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 t="s">
        <v>23</v>
      </c>
      <c r="AG21" s="45">
        <v>1</v>
      </c>
    </row>
    <row r="22" spans="12:33" x14ac:dyDescent="0.25">
      <c r="U22" s="37"/>
      <c r="V22" s="43"/>
      <c r="W22" s="43"/>
      <c r="X22" s="43"/>
      <c r="Y22" s="43"/>
      <c r="Z22" s="43">
        <f>Z10/V24</f>
        <v>0.10197110138986612</v>
      </c>
      <c r="AA22" s="43" t="s">
        <v>9</v>
      </c>
      <c r="AB22" s="43">
        <f>($Y$17*$Z$15)/Z22</f>
        <v>20000000</v>
      </c>
      <c r="AC22" s="43"/>
      <c r="AD22" s="43"/>
      <c r="AE22" s="43"/>
      <c r="AF22" s="43" t="s">
        <v>16</v>
      </c>
      <c r="AG22" s="45"/>
    </row>
    <row r="23" spans="12:33" x14ac:dyDescent="0.25">
      <c r="U23" s="37"/>
      <c r="V23" s="43" t="s">
        <v>10</v>
      </c>
      <c r="W23" s="43" t="s">
        <v>8</v>
      </c>
      <c r="X23" s="43"/>
      <c r="Y23" s="43"/>
      <c r="Z23" s="43">
        <v>1</v>
      </c>
      <c r="AA23" s="43" t="s">
        <v>6</v>
      </c>
      <c r="AB23" s="43">
        <f>($Y$17*$Z$15)/Z23</f>
        <v>2039422.0277973223</v>
      </c>
      <c r="AC23" s="43"/>
      <c r="AD23" s="43"/>
      <c r="AE23" s="43"/>
      <c r="AF23" s="43"/>
      <c r="AG23" s="45"/>
    </row>
    <row r="24" spans="12:33" x14ac:dyDescent="0.25">
      <c r="U24" s="37"/>
      <c r="V24" s="43">
        <v>1</v>
      </c>
      <c r="W24" s="43">
        <f>W20*W20</f>
        <v>10000</v>
      </c>
      <c r="X24" s="43"/>
      <c r="Y24" s="43"/>
      <c r="Z24" s="43">
        <f>Z23*1000</f>
        <v>1000</v>
      </c>
      <c r="AA24" s="43" t="s">
        <v>12</v>
      </c>
      <c r="AB24" s="43">
        <f>($Y$17*$Z$15)/Z24</f>
        <v>2039.4220277973222</v>
      </c>
      <c r="AC24" s="43"/>
      <c r="AD24" s="43"/>
      <c r="AE24" s="43"/>
      <c r="AF24" s="43"/>
      <c r="AG24" s="45"/>
    </row>
    <row r="25" spans="12:33" x14ac:dyDescent="0.25">
      <c r="U25" s="37"/>
      <c r="V25" s="38"/>
      <c r="W25" s="43"/>
      <c r="X25" s="43"/>
      <c r="Y25" s="43"/>
      <c r="Z25" s="43">
        <f>Z23*W24</f>
        <v>10000</v>
      </c>
      <c r="AA25" s="43" t="s">
        <v>7</v>
      </c>
      <c r="AB25" s="43">
        <f>($Y$17*$Z$15)/Z25</f>
        <v>203.94220277973221</v>
      </c>
      <c r="AC25" s="43"/>
      <c r="AD25" s="43"/>
      <c r="AE25" s="43"/>
      <c r="AF25" s="43"/>
      <c r="AG25" s="45"/>
    </row>
    <row r="26" spans="12:33" x14ac:dyDescent="0.25">
      <c r="U26" s="37"/>
      <c r="V26" s="38"/>
      <c r="W26" s="43"/>
      <c r="X26" s="43"/>
      <c r="Y26" s="43"/>
      <c r="Z26" s="43">
        <f>Z22*10^6</f>
        <v>101971.10138986612</v>
      </c>
      <c r="AA26" s="43" t="s">
        <v>11</v>
      </c>
      <c r="AB26" s="43">
        <f>($Y$17*$Z$15)/Z26</f>
        <v>20</v>
      </c>
      <c r="AC26" s="43"/>
      <c r="AD26" s="43"/>
      <c r="AE26" s="43"/>
      <c r="AF26" s="43"/>
      <c r="AG26" s="45"/>
    </row>
    <row r="27" spans="12:33" x14ac:dyDescent="0.25">
      <c r="U27" s="37"/>
      <c r="V27" s="38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5"/>
    </row>
    <row r="28" spans="12:33" x14ac:dyDescent="0.25">
      <c r="U28" s="39"/>
      <c r="V28" s="40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/>
    </row>
  </sheetData>
  <mergeCells count="4">
    <mergeCell ref="D2:N3"/>
    <mergeCell ref="L5:N5"/>
    <mergeCell ref="H5:J5"/>
    <mergeCell ref="D5:F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2018-05-31T01:22:54Z</dcterms:created>
  <dcterms:modified xsi:type="dcterms:W3CDTF">2018-05-31T02:37:40Z</dcterms:modified>
</cp:coreProperties>
</file>