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500" windowWidth="13180" windowHeight="106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'Hoja1'!$A$1:$J$98</definedName>
  </definedNames>
  <calcPr fullCalcOnLoad="1"/>
</workbook>
</file>

<file path=xl/sharedStrings.xml><?xml version="1.0" encoding="utf-8"?>
<sst xmlns="http://schemas.openxmlformats.org/spreadsheetml/2006/main" count="148" uniqueCount="37">
  <si>
    <t>HOJA DE COSTO DEPARTAMENTO</t>
  </si>
  <si>
    <t>A</t>
  </si>
  <si>
    <t>INVENTARIO INICIAL</t>
  </si>
  <si>
    <t>TRANSF. DTO</t>
  </si>
  <si>
    <t>MATERIALES</t>
  </si>
  <si>
    <t>CIF</t>
  </si>
  <si>
    <t>%</t>
  </si>
  <si>
    <t>EUT</t>
  </si>
  <si>
    <t>P.UNIT</t>
  </si>
  <si>
    <t>TOTAL</t>
  </si>
  <si>
    <t>INVENTARIO FINAL</t>
  </si>
  <si>
    <t>UNIDADES</t>
  </si>
  <si>
    <t>MANO DE OBRA</t>
  </si>
  <si>
    <t>CARGOS DEL MES</t>
  </si>
  <si>
    <t>IMPORTE $</t>
  </si>
  <si>
    <t>SUBTOTAL</t>
  </si>
  <si>
    <t>COSTO DE UNIDADES TERMINADAS</t>
  </si>
  <si>
    <t>ELABORACION INICIADA</t>
  </si>
  <si>
    <t>CUADRO DE EQUIVALENCIAS</t>
  </si>
  <si>
    <t>INV. INICIAL</t>
  </si>
  <si>
    <t>ELAB. INICIADA</t>
  </si>
  <si>
    <t>INV. FINAL (3)</t>
  </si>
  <si>
    <t>C. DEL MES (1)</t>
  </si>
  <si>
    <t>I.F. EQUIV. (2)</t>
  </si>
  <si>
    <t>TOTAL EUT (4)=(2)+(3)</t>
  </si>
  <si>
    <t>COSTO UNIT. (5)=(1)/(4)</t>
  </si>
  <si>
    <t>B</t>
  </si>
  <si>
    <t>TRANSF. DTO A</t>
  </si>
  <si>
    <t>C</t>
  </si>
  <si>
    <t>TRANSF. DTO B</t>
  </si>
  <si>
    <t>INV. INICIAL (6)</t>
  </si>
  <si>
    <t>TOTAL EUT (4)=(2)+(3)+(6)</t>
  </si>
  <si>
    <t>COSTO UNITARIO</t>
  </si>
  <si>
    <t>COSTOS POR PROCESOS CON ELABORACION PARCIAL II E IF</t>
  </si>
  <si>
    <t>CALCULO COSTO U. TERMINADAS</t>
  </si>
  <si>
    <t>INV INCIAL + CARGOS DEL MES - INV FINAL = COSTO UNID. TERM</t>
  </si>
  <si>
    <t>E73+E82-J73=J83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</si>
</sst>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$&quot;#,##0"/>
    <numFmt numFmtId="193" formatCode="[$-540A]dddd\,\ d\ &quot;de&quot;\ mmmm\ &quot;de&quot;\ yyyy"/>
    <numFmt numFmtId="194" formatCode="[$-540A]h:mm:ss\ AM/PM"/>
    <numFmt numFmtId="195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ill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70" fontId="0" fillId="0" borderId="10" xfId="0" applyNumberFormat="1" applyBorder="1" applyAlignment="1">
      <alignment/>
    </xf>
    <xf numFmtId="170" fontId="1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70" fontId="3" fillId="0" borderId="10" xfId="0" applyNumberFormat="1" applyFont="1" applyBorder="1" applyAlignment="1">
      <alignment/>
    </xf>
    <xf numFmtId="1" fontId="39" fillId="0" borderId="10" xfId="0" applyNumberFormat="1" applyFont="1" applyBorder="1" applyAlignment="1">
      <alignment/>
    </xf>
    <xf numFmtId="192" fontId="0" fillId="0" borderId="12" xfId="0" applyNumberFormat="1" applyBorder="1" applyAlignment="1">
      <alignment/>
    </xf>
    <xf numFmtId="192" fontId="0" fillId="0" borderId="0" xfId="0" applyNumberFormat="1" applyAlignment="1">
      <alignment/>
    </xf>
    <xf numFmtId="192" fontId="2" fillId="0" borderId="12" xfId="0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192" fontId="0" fillId="0" borderId="10" xfId="0" applyNumberForma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4" xfId="0" applyNumberFormat="1" applyBorder="1" applyAlignment="1">
      <alignment/>
    </xf>
    <xf numFmtId="192" fontId="1" fillId="0" borderId="10" xfId="0" applyNumberFormat="1" applyFont="1" applyBorder="1" applyAlignment="1">
      <alignment/>
    </xf>
    <xf numFmtId="192" fontId="0" fillId="0" borderId="10" xfId="49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80" zoomScaleNormal="80" zoomScalePageLayoutView="0" workbookViewId="0" topLeftCell="A81">
      <selection activeCell="K97" sqref="K97"/>
    </sheetView>
  </sheetViews>
  <sheetFormatPr defaultColWidth="11.57421875" defaultRowHeight="12.75"/>
  <cols>
    <col min="1" max="1" width="23.7109375" style="0" bestFit="1" customWidth="1"/>
    <col min="2" max="2" width="5.7109375" style="0" customWidth="1"/>
    <col min="3" max="3" width="10.421875" style="0" customWidth="1"/>
    <col min="4" max="4" width="12.7109375" style="0" bestFit="1" customWidth="1"/>
    <col min="5" max="5" width="15.421875" style="0" bestFit="1" customWidth="1"/>
    <col min="6" max="6" width="18.421875" style="0" bestFit="1" customWidth="1"/>
    <col min="7" max="7" width="5.7109375" style="0" customWidth="1"/>
    <col min="8" max="9" width="11.421875" style="0" customWidth="1"/>
    <col min="10" max="10" width="13.7109375" style="0" bestFit="1" customWidth="1"/>
    <col min="11" max="16384" width="11.421875" style="0" customWidth="1"/>
  </cols>
  <sheetData>
    <row r="1" ht="12.75">
      <c r="A1" s="1" t="s">
        <v>33</v>
      </c>
    </row>
    <row r="2" spans="4:7" ht="12.75">
      <c r="D2" s="1" t="s">
        <v>0</v>
      </c>
      <c r="E2" s="1"/>
      <c r="F2" s="1"/>
      <c r="G2" s="1" t="s">
        <v>1</v>
      </c>
    </row>
    <row r="3" spans="1:3" ht="12.75">
      <c r="A3" s="1" t="s">
        <v>17</v>
      </c>
      <c r="C3">
        <v>1800</v>
      </c>
    </row>
    <row r="5" spans="1:10" ht="12.75">
      <c r="A5" s="2" t="s">
        <v>2</v>
      </c>
      <c r="B5" s="3"/>
      <c r="C5" s="2"/>
      <c r="D5" s="2"/>
      <c r="E5" s="13" t="s">
        <v>11</v>
      </c>
      <c r="F5" s="2" t="s">
        <v>10</v>
      </c>
      <c r="G5" s="3"/>
      <c r="H5" s="3"/>
      <c r="I5" s="4">
        <v>600</v>
      </c>
      <c r="J5" s="2" t="s">
        <v>11</v>
      </c>
    </row>
    <row r="6" spans="1:10" ht="12.75">
      <c r="A6" s="3"/>
      <c r="B6" s="3" t="s">
        <v>6</v>
      </c>
      <c r="C6" s="2" t="s">
        <v>7</v>
      </c>
      <c r="D6" s="2" t="s">
        <v>8</v>
      </c>
      <c r="E6" s="13" t="s">
        <v>9</v>
      </c>
      <c r="F6" s="3"/>
      <c r="G6" s="3" t="s">
        <v>6</v>
      </c>
      <c r="H6" s="2" t="s">
        <v>7</v>
      </c>
      <c r="I6" s="2" t="s">
        <v>8</v>
      </c>
      <c r="J6" s="2" t="s">
        <v>9</v>
      </c>
    </row>
    <row r="7" spans="1:10" ht="12.75">
      <c r="A7" s="3" t="s">
        <v>3</v>
      </c>
      <c r="B7" s="3"/>
      <c r="C7" s="3"/>
      <c r="D7" s="3"/>
      <c r="E7" s="14"/>
      <c r="F7" s="3" t="s">
        <v>3</v>
      </c>
      <c r="G7" s="15">
        <v>0</v>
      </c>
      <c r="H7" s="9"/>
      <c r="I7" s="3"/>
      <c r="J7" s="3"/>
    </row>
    <row r="8" spans="1:10" ht="12.75">
      <c r="A8" s="3" t="s">
        <v>4</v>
      </c>
      <c r="B8" s="3"/>
      <c r="C8" s="3"/>
      <c r="D8" s="3"/>
      <c r="E8" s="14"/>
      <c r="F8" s="3" t="s">
        <v>4</v>
      </c>
      <c r="G8" s="6">
        <v>0.4</v>
      </c>
      <c r="H8" s="3">
        <f>+$I$5*G8</f>
        <v>240</v>
      </c>
      <c r="I8" s="28">
        <f>+D32</f>
        <v>160</v>
      </c>
      <c r="J8" s="28">
        <f>+I8*H8</f>
        <v>38400</v>
      </c>
    </row>
    <row r="9" spans="1:10" ht="12.75">
      <c r="A9" s="3" t="s">
        <v>12</v>
      </c>
      <c r="B9" s="3"/>
      <c r="C9" s="3"/>
      <c r="D9" s="3"/>
      <c r="E9" s="14"/>
      <c r="F9" s="3" t="s">
        <v>12</v>
      </c>
      <c r="G9" s="6">
        <v>0.6</v>
      </c>
      <c r="H9" s="3">
        <f>+$I$5*G9</f>
        <v>360</v>
      </c>
      <c r="I9" s="28">
        <f>+E32</f>
        <v>75</v>
      </c>
      <c r="J9" s="28">
        <f>+I9*H9</f>
        <v>27000</v>
      </c>
    </row>
    <row r="10" spans="1:10" ht="12.75">
      <c r="A10" s="3" t="s">
        <v>5</v>
      </c>
      <c r="B10" s="3"/>
      <c r="C10" s="3"/>
      <c r="D10" s="3"/>
      <c r="E10" s="14"/>
      <c r="F10" s="3" t="s">
        <v>5</v>
      </c>
      <c r="G10" s="6">
        <v>0.5</v>
      </c>
      <c r="H10" s="3">
        <f>+$I$5*G10</f>
        <v>300</v>
      </c>
      <c r="I10" s="28">
        <f>+F32</f>
        <v>25</v>
      </c>
      <c r="J10" s="28">
        <f>+I10*H10</f>
        <v>7500</v>
      </c>
    </row>
    <row r="11" spans="1:10" ht="12.75">
      <c r="A11" s="3"/>
      <c r="B11" s="3"/>
      <c r="C11" s="3"/>
      <c r="D11" s="3"/>
      <c r="E11" s="14"/>
      <c r="F11" s="3"/>
      <c r="G11" s="6"/>
      <c r="H11" s="3"/>
      <c r="I11" s="28"/>
      <c r="J11" s="28"/>
    </row>
    <row r="12" spans="1:10" ht="12.75">
      <c r="A12" s="2" t="s">
        <v>9</v>
      </c>
      <c r="B12" s="3"/>
      <c r="C12" s="3"/>
      <c r="D12" s="3"/>
      <c r="E12" s="14"/>
      <c r="F12" s="2" t="s">
        <v>9</v>
      </c>
      <c r="G12" s="6"/>
      <c r="H12" s="3"/>
      <c r="I12" s="28"/>
      <c r="J12" s="28">
        <f>SUM(J8:J11)</f>
        <v>72900</v>
      </c>
    </row>
    <row r="13" spans="5:10" ht="12.75">
      <c r="E13" s="13"/>
      <c r="F13" s="16"/>
      <c r="G13" s="9"/>
      <c r="H13" s="9"/>
      <c r="I13" s="29"/>
      <c r="J13" s="30"/>
    </row>
    <row r="14" spans="1:10" ht="12.75">
      <c r="A14" s="2" t="s">
        <v>13</v>
      </c>
      <c r="B14" s="3"/>
      <c r="C14" s="3"/>
      <c r="D14" s="3"/>
      <c r="E14" s="14" t="s">
        <v>14</v>
      </c>
      <c r="F14" s="2" t="s">
        <v>16</v>
      </c>
      <c r="G14" s="3"/>
      <c r="H14" s="3"/>
      <c r="I14" s="28"/>
      <c r="J14" s="28"/>
    </row>
    <row r="15" spans="1:10" ht="12.75">
      <c r="A15" s="2"/>
      <c r="B15" s="3"/>
      <c r="C15" s="3"/>
      <c r="D15" s="3"/>
      <c r="E15" s="24"/>
      <c r="F15" s="2" t="s">
        <v>11</v>
      </c>
      <c r="G15" s="3"/>
      <c r="H15" s="3"/>
      <c r="I15" s="31" t="s">
        <v>8</v>
      </c>
      <c r="J15" s="31" t="s">
        <v>9</v>
      </c>
    </row>
    <row r="16" spans="1:10" ht="12.75">
      <c r="A16" s="3" t="s">
        <v>3</v>
      </c>
      <c r="B16" s="3"/>
      <c r="C16" s="3"/>
      <c r="D16" s="3"/>
      <c r="E16" s="25"/>
      <c r="F16" s="16"/>
      <c r="G16" s="3"/>
      <c r="H16" s="3"/>
      <c r="I16" s="28"/>
      <c r="J16" s="28"/>
    </row>
    <row r="17" spans="1:10" ht="12.75">
      <c r="A17" s="3" t="s">
        <v>4</v>
      </c>
      <c r="B17" s="3"/>
      <c r="C17" s="3"/>
      <c r="D17" s="3"/>
      <c r="E17" s="26">
        <v>230400</v>
      </c>
      <c r="F17" s="4">
        <f>+$C$3-$I$5</f>
        <v>1200</v>
      </c>
      <c r="G17" s="3"/>
      <c r="H17" s="3"/>
      <c r="I17" s="28">
        <f>+J17/F17</f>
        <v>160</v>
      </c>
      <c r="J17" s="28">
        <f>+E8+E17-J8</f>
        <v>192000</v>
      </c>
    </row>
    <row r="18" spans="1:10" ht="12.75">
      <c r="A18" s="3" t="s">
        <v>12</v>
      </c>
      <c r="B18" s="3"/>
      <c r="C18" s="3"/>
      <c r="D18" s="3"/>
      <c r="E18" s="26">
        <v>117000</v>
      </c>
      <c r="F18" s="4">
        <f>+$C$3-$I$5</f>
        <v>1200</v>
      </c>
      <c r="G18" s="3"/>
      <c r="H18" s="3"/>
      <c r="I18" s="28">
        <f>+J18/F18</f>
        <v>75</v>
      </c>
      <c r="J18" s="28">
        <f>+E9+E18-J9</f>
        <v>90000</v>
      </c>
    </row>
    <row r="19" spans="1:10" ht="12.75">
      <c r="A19" s="3" t="s">
        <v>5</v>
      </c>
      <c r="B19" s="3"/>
      <c r="C19" s="3"/>
      <c r="D19" s="3"/>
      <c r="E19" s="26">
        <v>37500</v>
      </c>
      <c r="F19" s="4">
        <f>+$C$3-$I$5</f>
        <v>1200</v>
      </c>
      <c r="G19" s="3"/>
      <c r="H19" s="3"/>
      <c r="I19" s="28">
        <f>+J19/F19</f>
        <v>25</v>
      </c>
      <c r="J19" s="28">
        <f>+E10+E19-J10</f>
        <v>30000</v>
      </c>
    </row>
    <row r="20" spans="1:10" ht="12.75">
      <c r="A20" s="2" t="s">
        <v>15</v>
      </c>
      <c r="B20" s="3"/>
      <c r="C20" s="3"/>
      <c r="D20" s="3"/>
      <c r="E20" s="24"/>
      <c r="F20" s="4"/>
      <c r="G20" s="3"/>
      <c r="H20" s="2" t="s">
        <v>15</v>
      </c>
      <c r="I20" s="28">
        <f>SUM(I17:I19)</f>
        <v>260</v>
      </c>
      <c r="J20" s="28">
        <f>SUM(J17:J19)</f>
        <v>312000</v>
      </c>
    </row>
    <row r="21" spans="1:10" ht="12.75">
      <c r="A21" s="3"/>
      <c r="B21" s="3"/>
      <c r="C21" s="3"/>
      <c r="D21" s="3"/>
      <c r="E21" s="24"/>
      <c r="F21" s="3"/>
      <c r="G21" s="3"/>
      <c r="H21" s="3"/>
      <c r="I21" s="28"/>
      <c r="J21" s="28"/>
    </row>
    <row r="22" spans="1:10" ht="12.75">
      <c r="A22" s="2" t="s">
        <v>9</v>
      </c>
      <c r="B22" s="3"/>
      <c r="C22" s="3"/>
      <c r="D22" s="3"/>
      <c r="E22" s="27">
        <f>SUM(E17:E21)</f>
        <v>384900</v>
      </c>
      <c r="F22" s="3"/>
      <c r="G22" s="3"/>
      <c r="H22" s="2" t="s">
        <v>9</v>
      </c>
      <c r="I22" s="28"/>
      <c r="J22" s="31">
        <f>+J20+J12</f>
        <v>384900</v>
      </c>
    </row>
    <row r="23" spans="9:10" ht="12.75">
      <c r="I23" s="25"/>
      <c r="J23" s="25"/>
    </row>
    <row r="24" spans="4:10" ht="12.75">
      <c r="D24" s="1" t="s">
        <v>18</v>
      </c>
      <c r="H24" t="s">
        <v>32</v>
      </c>
      <c r="I24" s="25"/>
      <c r="J24" s="25">
        <f>+J20/F17</f>
        <v>260</v>
      </c>
    </row>
    <row r="25" spans="1:9" ht="12.75">
      <c r="A25" s="3"/>
      <c r="B25" s="3"/>
      <c r="C25" s="2" t="s">
        <v>11</v>
      </c>
      <c r="D25" s="2" t="s">
        <v>4</v>
      </c>
      <c r="E25" s="2" t="s">
        <v>12</v>
      </c>
      <c r="F25" s="8" t="s">
        <v>5</v>
      </c>
      <c r="G25" s="9"/>
      <c r="H25" s="9"/>
      <c r="I25" s="9"/>
    </row>
    <row r="26" spans="1:9" ht="12.75">
      <c r="A26" s="3" t="s">
        <v>19</v>
      </c>
      <c r="B26" s="3"/>
      <c r="C26" s="3">
        <v>0</v>
      </c>
      <c r="D26" s="3"/>
      <c r="E26" s="3"/>
      <c r="F26" s="3"/>
      <c r="G26" s="9"/>
      <c r="H26" s="9"/>
      <c r="I26" s="9"/>
    </row>
    <row r="27" spans="1:9" ht="12.75">
      <c r="A27" s="3" t="s">
        <v>20</v>
      </c>
      <c r="B27" s="3"/>
      <c r="C27" s="3">
        <f>+C3</f>
        <v>1800</v>
      </c>
      <c r="D27" s="3"/>
      <c r="E27" s="3"/>
      <c r="F27" s="3"/>
      <c r="G27" s="9"/>
      <c r="H27" s="9"/>
      <c r="I27" s="9"/>
    </row>
    <row r="28" spans="1:9" ht="12.75">
      <c r="A28" s="3" t="s">
        <v>21</v>
      </c>
      <c r="B28" s="3"/>
      <c r="C28" s="3">
        <f>+I5</f>
        <v>600</v>
      </c>
      <c r="D28" s="3">
        <f>+C27-C28</f>
        <v>1200</v>
      </c>
      <c r="E28" s="3">
        <f>+C27-C28</f>
        <v>1200</v>
      </c>
      <c r="F28" s="3">
        <f>+C27-C28</f>
        <v>1200</v>
      </c>
      <c r="G28" s="9"/>
      <c r="H28" s="9"/>
      <c r="I28" s="9"/>
    </row>
    <row r="29" spans="1:9" ht="12.75">
      <c r="A29" s="3" t="s">
        <v>22</v>
      </c>
      <c r="B29" s="3"/>
      <c r="C29" s="3"/>
      <c r="D29" s="32">
        <f>+E17</f>
        <v>230400</v>
      </c>
      <c r="E29" s="32">
        <f>+E18</f>
        <v>117000</v>
      </c>
      <c r="F29" s="32">
        <f>+E19</f>
        <v>37500</v>
      </c>
      <c r="G29" s="9"/>
      <c r="H29" s="9"/>
      <c r="I29" s="9"/>
    </row>
    <row r="30" spans="1:9" ht="12.75">
      <c r="A30" s="3" t="s">
        <v>23</v>
      </c>
      <c r="B30" s="3"/>
      <c r="C30" s="3"/>
      <c r="D30" s="3">
        <f>+H8</f>
        <v>240</v>
      </c>
      <c r="E30" s="3">
        <f>+H9</f>
        <v>360</v>
      </c>
      <c r="F30" s="3">
        <f>+H10</f>
        <v>300</v>
      </c>
      <c r="G30" s="9"/>
      <c r="H30" s="9"/>
      <c r="I30" s="9"/>
    </row>
    <row r="31" spans="1:9" ht="12.75">
      <c r="A31" s="3" t="s">
        <v>24</v>
      </c>
      <c r="B31" s="3"/>
      <c r="C31" s="3"/>
      <c r="D31" s="3">
        <f>+D30+D28</f>
        <v>1440</v>
      </c>
      <c r="E31" s="3">
        <f>+E30+E28</f>
        <v>1560</v>
      </c>
      <c r="F31" s="3">
        <f>+F30+F28</f>
        <v>1500</v>
      </c>
      <c r="G31" s="9"/>
      <c r="H31" s="9"/>
      <c r="I31" s="9"/>
    </row>
    <row r="32" spans="1:9" ht="12.75">
      <c r="A32" s="5" t="s">
        <v>25</v>
      </c>
      <c r="B32" s="3"/>
      <c r="C32" s="3"/>
      <c r="D32" s="28">
        <f>+D29/D31</f>
        <v>160</v>
      </c>
      <c r="E32" s="28">
        <f>+E29/E31</f>
        <v>75</v>
      </c>
      <c r="F32" s="28">
        <f>+F29/F31</f>
        <v>25</v>
      </c>
      <c r="G32" s="9"/>
      <c r="H32" s="9"/>
      <c r="I32" s="9"/>
    </row>
    <row r="35" spans="4:7" ht="12.75">
      <c r="D35" s="1" t="s">
        <v>0</v>
      </c>
      <c r="E35" s="1"/>
      <c r="F35" s="1"/>
      <c r="G35" s="1" t="s">
        <v>26</v>
      </c>
    </row>
    <row r="36" spans="1:3" ht="12.75">
      <c r="A36" s="1" t="s">
        <v>17</v>
      </c>
      <c r="C36">
        <v>1200</v>
      </c>
    </row>
    <row r="38" spans="1:10" ht="12.75">
      <c r="A38" s="2" t="s">
        <v>2</v>
      </c>
      <c r="B38" s="3"/>
      <c r="C38" s="2"/>
      <c r="D38" s="2">
        <v>900</v>
      </c>
      <c r="E38" s="2" t="s">
        <v>11</v>
      </c>
      <c r="F38" s="2" t="s">
        <v>10</v>
      </c>
      <c r="G38" s="3"/>
      <c r="H38" s="3"/>
      <c r="I38" s="4">
        <v>0</v>
      </c>
      <c r="J38" s="2" t="s">
        <v>11</v>
      </c>
    </row>
    <row r="39" spans="1:10" ht="12.75">
      <c r="A39" s="3"/>
      <c r="B39" s="3" t="s">
        <v>6</v>
      </c>
      <c r="C39" s="2" t="s">
        <v>7</v>
      </c>
      <c r="D39" s="2" t="s">
        <v>8</v>
      </c>
      <c r="E39" s="2" t="s">
        <v>9</v>
      </c>
      <c r="F39" s="3"/>
      <c r="G39" s="3" t="s">
        <v>6</v>
      </c>
      <c r="H39" s="2" t="s">
        <v>7</v>
      </c>
      <c r="I39" s="2" t="s">
        <v>8</v>
      </c>
      <c r="J39" s="2" t="s">
        <v>9</v>
      </c>
    </row>
    <row r="40" spans="1:10" ht="12.75">
      <c r="A40" s="3" t="s">
        <v>27</v>
      </c>
      <c r="B40" s="6">
        <v>1</v>
      </c>
      <c r="C40" s="3">
        <f>+D38</f>
        <v>900</v>
      </c>
      <c r="D40" s="28">
        <v>300</v>
      </c>
      <c r="E40" s="17">
        <f>+D40*C40</f>
        <v>270000</v>
      </c>
      <c r="F40" s="3" t="s">
        <v>3</v>
      </c>
      <c r="G40" s="7">
        <v>0</v>
      </c>
      <c r="I40" s="3"/>
      <c r="J40" s="17"/>
    </row>
    <row r="41" spans="1:10" ht="12.75">
      <c r="A41" s="3" t="s">
        <v>4</v>
      </c>
      <c r="B41" s="6">
        <v>0.7</v>
      </c>
      <c r="C41" s="3">
        <f>+B41*$D$38</f>
        <v>630</v>
      </c>
      <c r="D41" s="28">
        <v>70</v>
      </c>
      <c r="E41" s="17">
        <f>+D41*C41</f>
        <v>44100</v>
      </c>
      <c r="F41" s="3" t="s">
        <v>4</v>
      </c>
      <c r="G41" s="6">
        <v>0</v>
      </c>
      <c r="H41" s="3">
        <f>+$I$5*G41</f>
        <v>0</v>
      </c>
      <c r="I41" s="3">
        <f>+D65</f>
        <v>0</v>
      </c>
      <c r="J41" s="17">
        <f>+I41*H41</f>
        <v>0</v>
      </c>
    </row>
    <row r="42" spans="1:10" ht="12.75">
      <c r="A42" s="3" t="s">
        <v>12</v>
      </c>
      <c r="B42" s="6">
        <v>0.5</v>
      </c>
      <c r="C42" s="3">
        <f>+B42*$D$38</f>
        <v>450</v>
      </c>
      <c r="D42" s="28">
        <v>90</v>
      </c>
      <c r="E42" s="17">
        <f>+D42*C42</f>
        <v>40500</v>
      </c>
      <c r="F42" s="3" t="s">
        <v>12</v>
      </c>
      <c r="G42" s="6">
        <v>0</v>
      </c>
      <c r="H42" s="3">
        <f>+$I$5*G42</f>
        <v>0</v>
      </c>
      <c r="I42" s="3">
        <f>+E65</f>
        <v>0</v>
      </c>
      <c r="J42" s="17">
        <f>+I42*H42</f>
        <v>0</v>
      </c>
    </row>
    <row r="43" spans="1:10" ht="12.75">
      <c r="A43" s="3" t="s">
        <v>5</v>
      </c>
      <c r="B43" s="6">
        <v>0.9</v>
      </c>
      <c r="C43" s="3">
        <f>+B43*$D$38</f>
        <v>810</v>
      </c>
      <c r="D43" s="28">
        <v>20</v>
      </c>
      <c r="E43" s="17">
        <f>+D43*C43</f>
        <v>16200</v>
      </c>
      <c r="F43" s="3" t="s">
        <v>5</v>
      </c>
      <c r="G43" s="6">
        <v>0</v>
      </c>
      <c r="H43" s="3">
        <f>+$I$5*G43</f>
        <v>0</v>
      </c>
      <c r="I43" s="3">
        <f>+F65</f>
        <v>0</v>
      </c>
      <c r="J43" s="17">
        <f>+I43*H43</f>
        <v>0</v>
      </c>
    </row>
    <row r="44" spans="1:10" ht="12.75">
      <c r="A44" s="3"/>
      <c r="B44" s="3"/>
      <c r="C44" s="3"/>
      <c r="D44" s="3"/>
      <c r="E44" s="17"/>
      <c r="F44" s="3"/>
      <c r="G44" s="6"/>
      <c r="H44" s="3"/>
      <c r="I44" s="3"/>
      <c r="J44" s="17"/>
    </row>
    <row r="45" spans="1:10" ht="12.75">
      <c r="A45" s="2" t="s">
        <v>9</v>
      </c>
      <c r="B45" s="3"/>
      <c r="C45" s="3"/>
      <c r="D45" s="3"/>
      <c r="E45" s="18">
        <f>SUM(E40:E44)</f>
        <v>370800</v>
      </c>
      <c r="F45" s="2" t="s">
        <v>9</v>
      </c>
      <c r="G45" s="6"/>
      <c r="H45" s="3"/>
      <c r="I45" s="3"/>
      <c r="J45" s="17">
        <f>SUM(J41:J44)</f>
        <v>0</v>
      </c>
    </row>
    <row r="46" spans="5:10" ht="12.75">
      <c r="E46" s="19"/>
      <c r="J46" s="19"/>
    </row>
    <row r="47" spans="1:10" ht="12.75">
      <c r="A47" s="2" t="s">
        <v>13</v>
      </c>
      <c r="B47" s="3"/>
      <c r="C47" s="3"/>
      <c r="D47" s="3"/>
      <c r="E47" s="17" t="s">
        <v>14</v>
      </c>
      <c r="F47" s="2" t="s">
        <v>16</v>
      </c>
      <c r="G47" s="3"/>
      <c r="H47" s="3"/>
      <c r="I47" s="3"/>
      <c r="J47" s="17"/>
    </row>
    <row r="48" spans="1:10" ht="12.75">
      <c r="A48" s="2"/>
      <c r="B48" s="3"/>
      <c r="C48" s="3"/>
      <c r="D48" s="3"/>
      <c r="E48" s="17"/>
      <c r="F48" s="2" t="s">
        <v>11</v>
      </c>
      <c r="G48" s="3"/>
      <c r="H48" s="3"/>
      <c r="I48" s="2" t="s">
        <v>8</v>
      </c>
      <c r="J48" s="18" t="s">
        <v>9</v>
      </c>
    </row>
    <row r="49" spans="1:10" ht="12.75">
      <c r="A49" s="3" t="s">
        <v>27</v>
      </c>
      <c r="B49" s="3"/>
      <c r="C49" s="3"/>
      <c r="D49" s="3"/>
      <c r="E49" s="19">
        <f>+I20*C36</f>
        <v>312000</v>
      </c>
      <c r="F49">
        <f>+$C$36+$D$38</f>
        <v>2100</v>
      </c>
      <c r="G49" s="3"/>
      <c r="H49" s="3"/>
      <c r="I49" s="10">
        <f>+J49/F49</f>
        <v>277.14285714285717</v>
      </c>
      <c r="J49" s="17">
        <f>+E40+E49-J40</f>
        <v>582000</v>
      </c>
    </row>
    <row r="50" spans="1:10" ht="12.75">
      <c r="A50" s="3" t="s">
        <v>4</v>
      </c>
      <c r="B50" s="3"/>
      <c r="C50" s="3"/>
      <c r="D50" s="3"/>
      <c r="E50" s="20">
        <v>294000</v>
      </c>
      <c r="F50">
        <f>+$C$36+$D$38</f>
        <v>2100</v>
      </c>
      <c r="G50" s="3"/>
      <c r="H50" s="3"/>
      <c r="I50" s="10">
        <f>+J50/F50</f>
        <v>161</v>
      </c>
      <c r="J50" s="17">
        <f>+E41+E50-J41</f>
        <v>338100</v>
      </c>
    </row>
    <row r="51" spans="1:10" ht="12.75">
      <c r="A51" s="3" t="s">
        <v>12</v>
      </c>
      <c r="B51" s="3"/>
      <c r="C51" s="3"/>
      <c r="D51" s="3"/>
      <c r="E51" s="20">
        <v>297000</v>
      </c>
      <c r="F51">
        <f>+$C$36+$D$38</f>
        <v>2100</v>
      </c>
      <c r="G51" s="3"/>
      <c r="H51" s="3"/>
      <c r="I51" s="10">
        <f>+J51/F51</f>
        <v>160.71428571428572</v>
      </c>
      <c r="J51" s="17">
        <f>+E42+E51-J42</f>
        <v>337500</v>
      </c>
    </row>
    <row r="52" spans="1:10" ht="12.75">
      <c r="A52" s="3" t="s">
        <v>5</v>
      </c>
      <c r="B52" s="3"/>
      <c r="C52" s="3"/>
      <c r="D52" s="3"/>
      <c r="E52" s="20">
        <v>77400</v>
      </c>
      <c r="F52">
        <f>+$C$36+$D$38</f>
        <v>2100</v>
      </c>
      <c r="G52" s="3"/>
      <c r="H52" s="3"/>
      <c r="I52" s="10">
        <f>+J52/F52</f>
        <v>44.57142857142857</v>
      </c>
      <c r="J52" s="17">
        <f>+E43+E52-J43</f>
        <v>93600</v>
      </c>
    </row>
    <row r="53" spans="1:11" ht="12.75">
      <c r="A53" s="2" t="s">
        <v>15</v>
      </c>
      <c r="B53" s="3"/>
      <c r="C53" s="3"/>
      <c r="D53" s="3"/>
      <c r="E53" s="17">
        <f>SUM(E49:E52)</f>
        <v>980400</v>
      </c>
      <c r="F53">
        <f>+$C$36+$D$38</f>
        <v>2100</v>
      </c>
      <c r="G53" s="3"/>
      <c r="H53" s="2" t="s">
        <v>15</v>
      </c>
      <c r="I53" s="10">
        <f>+J53/F53</f>
        <v>643.4285714285714</v>
      </c>
      <c r="J53" s="17">
        <f>SUM(J49:J52)</f>
        <v>1351200</v>
      </c>
      <c r="K53" s="21">
        <f>SUM(I49:I52)</f>
        <v>643.4285714285714</v>
      </c>
    </row>
    <row r="54" spans="1:10" ht="12.75">
      <c r="A54" s="3"/>
      <c r="B54" s="3"/>
      <c r="C54" s="3"/>
      <c r="D54" s="3"/>
      <c r="E54" s="17"/>
      <c r="F54" s="3"/>
      <c r="G54" s="3"/>
      <c r="H54" s="3"/>
      <c r="I54" s="3"/>
      <c r="J54" s="17"/>
    </row>
    <row r="55" spans="1:10" ht="12.75">
      <c r="A55" s="2" t="s">
        <v>9</v>
      </c>
      <c r="B55" s="3"/>
      <c r="C55" s="3"/>
      <c r="D55" s="3"/>
      <c r="E55" s="18">
        <f>+E53+E45</f>
        <v>1351200</v>
      </c>
      <c r="F55" s="3"/>
      <c r="G55" s="3"/>
      <c r="H55" s="2" t="s">
        <v>9</v>
      </c>
      <c r="I55" s="3"/>
      <c r="J55" s="18">
        <f>+J53+J45</f>
        <v>1351200</v>
      </c>
    </row>
    <row r="57" ht="12.75">
      <c r="D57" s="1" t="s">
        <v>18</v>
      </c>
    </row>
    <row r="58" spans="1:9" ht="12.75">
      <c r="A58" s="3"/>
      <c r="B58" s="3"/>
      <c r="C58" s="2"/>
      <c r="D58" s="2"/>
      <c r="E58" s="2"/>
      <c r="F58" s="8"/>
      <c r="G58" s="9"/>
      <c r="H58" s="9"/>
      <c r="I58" s="9"/>
    </row>
    <row r="59" spans="1:9" ht="12.75">
      <c r="A59" s="3"/>
      <c r="B59" s="3"/>
      <c r="C59" s="3"/>
      <c r="D59" s="3"/>
      <c r="E59" s="3"/>
      <c r="F59" s="3"/>
      <c r="G59" s="9"/>
      <c r="H59" s="9"/>
      <c r="I59" s="9"/>
    </row>
    <row r="60" spans="1:9" ht="12.75">
      <c r="A60" s="3"/>
      <c r="B60" s="3"/>
      <c r="C60" s="3"/>
      <c r="D60" s="3"/>
      <c r="E60" s="3"/>
      <c r="F60" s="3"/>
      <c r="G60" s="9"/>
      <c r="H60" s="9"/>
      <c r="I60" s="9"/>
    </row>
    <row r="61" spans="1:9" ht="12.75">
      <c r="A61" s="3"/>
      <c r="B61" s="3"/>
      <c r="C61" s="3"/>
      <c r="D61" s="3"/>
      <c r="E61" s="3"/>
      <c r="F61" s="3"/>
      <c r="G61" s="9"/>
      <c r="H61" s="9"/>
      <c r="I61" s="9"/>
    </row>
    <row r="62" spans="1:9" ht="12.75">
      <c r="A62" s="3"/>
      <c r="B62" s="3"/>
      <c r="C62" s="3"/>
      <c r="D62" s="3"/>
      <c r="E62" s="3"/>
      <c r="F62" s="3"/>
      <c r="G62" s="9"/>
      <c r="H62" s="9"/>
      <c r="I62" s="9"/>
    </row>
    <row r="63" spans="1:9" ht="12.75">
      <c r="A63" s="3"/>
      <c r="B63" s="3"/>
      <c r="C63" s="3"/>
      <c r="D63" s="3"/>
      <c r="E63" s="3"/>
      <c r="F63" s="3"/>
      <c r="G63" s="9"/>
      <c r="H63" s="9"/>
      <c r="I63" s="9"/>
    </row>
    <row r="64" spans="1:9" ht="12.75">
      <c r="A64" s="3"/>
      <c r="B64" s="3"/>
      <c r="C64" s="3"/>
      <c r="D64" s="3"/>
      <c r="E64" s="3"/>
      <c r="F64" s="3"/>
      <c r="G64" s="9"/>
      <c r="H64" s="9"/>
      <c r="I64" s="9"/>
    </row>
    <row r="65" spans="1:9" ht="12.75">
      <c r="A65" s="5"/>
      <c r="B65" s="3"/>
      <c r="C65" s="3"/>
      <c r="D65" s="3"/>
      <c r="E65" s="3"/>
      <c r="F65" s="3"/>
      <c r="G65" s="9"/>
      <c r="H65" s="9"/>
      <c r="I65" s="9"/>
    </row>
    <row r="68" spans="4:7" ht="12.75">
      <c r="D68" s="1" t="s">
        <v>0</v>
      </c>
      <c r="E68" s="1"/>
      <c r="F68" s="1"/>
      <c r="G68" s="1" t="s">
        <v>28</v>
      </c>
    </row>
    <row r="69" spans="1:3" ht="12.75">
      <c r="A69" s="1" t="s">
        <v>17</v>
      </c>
      <c r="C69">
        <v>2000</v>
      </c>
    </row>
    <row r="71" spans="1:10" ht="12.75">
      <c r="A71" s="2" t="s">
        <v>2</v>
      </c>
      <c r="B71" s="3"/>
      <c r="C71" s="2"/>
      <c r="D71" s="2">
        <v>500</v>
      </c>
      <c r="E71" s="2" t="s">
        <v>11</v>
      </c>
      <c r="F71" s="2" t="s">
        <v>10</v>
      </c>
      <c r="G71" s="3"/>
      <c r="H71" s="3"/>
      <c r="I71" s="4">
        <v>800</v>
      </c>
      <c r="J71" s="2" t="s">
        <v>11</v>
      </c>
    </row>
    <row r="72" spans="1:10" ht="12.75">
      <c r="A72" s="3"/>
      <c r="B72" s="3" t="s">
        <v>6</v>
      </c>
      <c r="C72" s="2" t="s">
        <v>7</v>
      </c>
      <c r="D72" s="2" t="s">
        <v>8</v>
      </c>
      <c r="E72" s="2" t="s">
        <v>9</v>
      </c>
      <c r="F72" s="3"/>
      <c r="G72" s="3" t="s">
        <v>6</v>
      </c>
      <c r="H72" s="2" t="s">
        <v>7</v>
      </c>
      <c r="I72" s="2" t="s">
        <v>8</v>
      </c>
      <c r="J72" s="2" t="s">
        <v>9</v>
      </c>
    </row>
    <row r="73" spans="1:10" ht="12.75">
      <c r="A73" s="3" t="s">
        <v>29</v>
      </c>
      <c r="B73" s="6">
        <v>1</v>
      </c>
      <c r="C73" s="3">
        <f>+D71</f>
        <v>500</v>
      </c>
      <c r="D73" s="3">
        <v>600</v>
      </c>
      <c r="E73" s="17">
        <f>+D73*C73</f>
        <v>300000</v>
      </c>
      <c r="F73" s="3" t="s">
        <v>3</v>
      </c>
      <c r="G73" s="7">
        <v>1</v>
      </c>
      <c r="H73">
        <f>+G73*I71</f>
        <v>800</v>
      </c>
      <c r="I73" s="10">
        <f>+I53</f>
        <v>643.4285714285714</v>
      </c>
      <c r="J73" s="17">
        <f>+I73*H73</f>
        <v>514742.85714285716</v>
      </c>
    </row>
    <row r="74" spans="1:10" ht="12.75">
      <c r="A74" s="3" t="s">
        <v>4</v>
      </c>
      <c r="B74" s="6">
        <v>0.8</v>
      </c>
      <c r="C74" s="3">
        <f>+B74*$D$71</f>
        <v>400</v>
      </c>
      <c r="D74" s="3">
        <v>140</v>
      </c>
      <c r="E74" s="17">
        <f>+D74*C74</f>
        <v>56000</v>
      </c>
      <c r="F74" s="3" t="s">
        <v>4</v>
      </c>
      <c r="G74" s="6">
        <v>0.9</v>
      </c>
      <c r="H74" s="3">
        <f>+$I$71*G74</f>
        <v>720</v>
      </c>
      <c r="I74" s="3">
        <f>+D98</f>
        <v>355</v>
      </c>
      <c r="J74" s="17">
        <f>+I74*H74</f>
        <v>255600</v>
      </c>
    </row>
    <row r="75" spans="1:10" ht="12.75">
      <c r="A75" s="3" t="s">
        <v>12</v>
      </c>
      <c r="B75" s="6">
        <v>0.4</v>
      </c>
      <c r="C75" s="3">
        <f>+B75*$D$71</f>
        <v>200</v>
      </c>
      <c r="D75" s="3">
        <v>120</v>
      </c>
      <c r="E75" s="17">
        <f>+D75*C75</f>
        <v>24000</v>
      </c>
      <c r="F75" s="3" t="s">
        <v>12</v>
      </c>
      <c r="G75" s="6">
        <v>0.5</v>
      </c>
      <c r="H75" s="3">
        <f>+$I$71*G75</f>
        <v>400</v>
      </c>
      <c r="I75" s="3">
        <f>+E98</f>
        <v>245</v>
      </c>
      <c r="J75" s="17">
        <f>+I75*H75</f>
        <v>98000</v>
      </c>
    </row>
    <row r="76" spans="1:10" ht="12.75">
      <c r="A76" s="3" t="s">
        <v>5</v>
      </c>
      <c r="B76" s="6">
        <v>0.7</v>
      </c>
      <c r="C76" s="3">
        <f>+B76*$D$71</f>
        <v>350</v>
      </c>
      <c r="D76" s="3">
        <v>80</v>
      </c>
      <c r="E76" s="17">
        <f>+D76*C76</f>
        <v>28000</v>
      </c>
      <c r="F76" s="3" t="s">
        <v>5</v>
      </c>
      <c r="G76" s="6">
        <v>0.7</v>
      </c>
      <c r="H76" s="3">
        <f>+$I$71*G76</f>
        <v>560</v>
      </c>
      <c r="I76" s="3">
        <f>+F98</f>
        <v>130</v>
      </c>
      <c r="J76" s="17">
        <f>+I76*H76</f>
        <v>72800</v>
      </c>
    </row>
    <row r="77" spans="1:10" ht="12.75">
      <c r="A77" s="3"/>
      <c r="B77" s="3"/>
      <c r="C77" s="3"/>
      <c r="D77" s="3"/>
      <c r="E77" s="17"/>
      <c r="F77" s="3"/>
      <c r="G77" s="6"/>
      <c r="H77" s="3"/>
      <c r="I77" s="3"/>
      <c r="J77" s="17"/>
    </row>
    <row r="78" spans="1:10" ht="12.75">
      <c r="A78" s="2" t="s">
        <v>9</v>
      </c>
      <c r="B78" s="3"/>
      <c r="C78" s="3"/>
      <c r="D78" s="3"/>
      <c r="E78" s="18">
        <f>SUM(E73:E77)</f>
        <v>408000</v>
      </c>
      <c r="F78" s="2" t="s">
        <v>9</v>
      </c>
      <c r="G78" s="6"/>
      <c r="H78" s="3"/>
      <c r="I78" s="3"/>
      <c r="J78" s="18">
        <f>SUM(J73:J77)</f>
        <v>941142.8571428572</v>
      </c>
    </row>
    <row r="79" spans="5:10" ht="12.75">
      <c r="E79" s="19"/>
      <c r="J79" s="19"/>
    </row>
    <row r="80" spans="1:10" ht="12.75">
      <c r="A80" s="2" t="s">
        <v>13</v>
      </c>
      <c r="B80" s="3"/>
      <c r="C80" s="3"/>
      <c r="D80" s="3"/>
      <c r="E80" s="17" t="s">
        <v>14</v>
      </c>
      <c r="F80" s="2" t="s">
        <v>16</v>
      </c>
      <c r="G80" s="3"/>
      <c r="H80" s="3"/>
      <c r="I80" s="3"/>
      <c r="J80" s="17"/>
    </row>
    <row r="81" spans="1:10" ht="12.75">
      <c r="A81" s="2"/>
      <c r="B81" s="3"/>
      <c r="C81" s="3"/>
      <c r="D81" s="3"/>
      <c r="E81" s="17"/>
      <c r="F81" s="2" t="s">
        <v>11</v>
      </c>
      <c r="G81" s="3"/>
      <c r="H81" s="3"/>
      <c r="I81" s="2" t="s">
        <v>8</v>
      </c>
      <c r="J81" s="18" t="s">
        <v>9</v>
      </c>
    </row>
    <row r="82" spans="1:10" ht="12.75">
      <c r="A82" s="3" t="s">
        <v>29</v>
      </c>
      <c r="B82" s="3"/>
      <c r="C82" s="3">
        <v>2000</v>
      </c>
      <c r="D82" s="3"/>
      <c r="E82" s="19">
        <f>+I53*C69</f>
        <v>1286857.142857143</v>
      </c>
      <c r="F82">
        <f>+$C$82+$D$71-$I$71</f>
        <v>1700</v>
      </c>
      <c r="G82" s="3"/>
      <c r="H82" s="3"/>
      <c r="I82" s="11">
        <f>+J82/F82</f>
        <v>630.6554621848741</v>
      </c>
      <c r="J82" s="17">
        <f>+E73+E82-J73</f>
        <v>1072114.285714286</v>
      </c>
    </row>
    <row r="83" spans="1:10" ht="12.75">
      <c r="A83" s="3" t="s">
        <v>4</v>
      </c>
      <c r="B83" s="3"/>
      <c r="C83" s="3"/>
      <c r="D83" s="3"/>
      <c r="E83" s="20">
        <v>717100</v>
      </c>
      <c r="F83">
        <f>+$C$82+$D$71-$I$71</f>
        <v>1700</v>
      </c>
      <c r="G83" s="3"/>
      <c r="H83" s="3"/>
      <c r="I83" s="11">
        <f>+J83/F83</f>
        <v>304.4117647058824</v>
      </c>
      <c r="J83" s="17">
        <f>+E74+E83-J74</f>
        <v>517500</v>
      </c>
    </row>
    <row r="84" spans="1:10" ht="12.75">
      <c r="A84" s="3" t="s">
        <v>12</v>
      </c>
      <c r="B84" s="3"/>
      <c r="C84" s="3"/>
      <c r="D84" s="3"/>
      <c r="E84" s="20">
        <v>465500</v>
      </c>
      <c r="F84">
        <f>+$C$82+$D$71-$I$71</f>
        <v>1700</v>
      </c>
      <c r="G84" s="3"/>
      <c r="H84" s="3"/>
      <c r="I84" s="11">
        <f>+J84/F84</f>
        <v>230.2941176470588</v>
      </c>
      <c r="J84" s="17">
        <f>+E75+E84-J75</f>
        <v>391500</v>
      </c>
    </row>
    <row r="85" spans="1:10" ht="12.75">
      <c r="A85" s="3" t="s">
        <v>5</v>
      </c>
      <c r="B85" s="3"/>
      <c r="C85" s="3"/>
      <c r="D85" s="3"/>
      <c r="E85" s="20">
        <v>248300</v>
      </c>
      <c r="F85">
        <f>+$C$82+$D$71-$I$71</f>
        <v>1700</v>
      </c>
      <c r="G85" s="3"/>
      <c r="H85" s="3"/>
      <c r="I85" s="11">
        <f>+J85/F85</f>
        <v>119.70588235294117</v>
      </c>
      <c r="J85" s="17">
        <f>+E76+E85-J76</f>
        <v>203500</v>
      </c>
    </row>
    <row r="86" spans="1:10" ht="12.75">
      <c r="A86" s="2" t="s">
        <v>15</v>
      </c>
      <c r="B86" s="3"/>
      <c r="C86" s="3"/>
      <c r="D86" s="3"/>
      <c r="E86" s="17">
        <f>SUM(E82:E85)</f>
        <v>2717757.1428571427</v>
      </c>
      <c r="F86">
        <f>+$C$82+$D$71-$I$71</f>
        <v>1700</v>
      </c>
      <c r="G86" s="3"/>
      <c r="H86" s="2" t="s">
        <v>15</v>
      </c>
      <c r="I86" s="23">
        <f>+J86/F86</f>
        <v>1285.0672268907565</v>
      </c>
      <c r="J86" s="17">
        <f>SUM(J82:J85)</f>
        <v>2184614.285714286</v>
      </c>
    </row>
    <row r="87" spans="1:10" ht="12.75">
      <c r="A87" s="3"/>
      <c r="B87" s="3"/>
      <c r="C87" s="3"/>
      <c r="D87" s="3"/>
      <c r="E87" s="17"/>
      <c r="F87" s="3"/>
      <c r="G87" s="3"/>
      <c r="H87" s="3"/>
      <c r="I87" s="11"/>
      <c r="J87" s="17"/>
    </row>
    <row r="88" spans="1:10" ht="12.75">
      <c r="A88" s="2" t="s">
        <v>9</v>
      </c>
      <c r="B88" s="2"/>
      <c r="C88" s="2"/>
      <c r="D88" s="2"/>
      <c r="E88" s="22">
        <f>+E86+E78</f>
        <v>3125757.1428571427</v>
      </c>
      <c r="F88" s="2"/>
      <c r="G88" s="2"/>
      <c r="H88" s="2" t="s">
        <v>9</v>
      </c>
      <c r="I88" s="12"/>
      <c r="J88" s="22">
        <f>+J86+J78</f>
        <v>3125757.142857143</v>
      </c>
    </row>
    <row r="89" ht="12.75">
      <c r="J89" s="19"/>
    </row>
    <row r="90" spans="4:6" ht="12.75">
      <c r="D90" s="1" t="s">
        <v>18</v>
      </c>
      <c r="F90" t="s">
        <v>7</v>
      </c>
    </row>
    <row r="91" spans="1:6" ht="12.75">
      <c r="A91" s="3"/>
      <c r="B91" s="3"/>
      <c r="C91" s="2" t="s">
        <v>11</v>
      </c>
      <c r="D91" s="2" t="s">
        <v>4</v>
      </c>
      <c r="E91" s="2" t="s">
        <v>12</v>
      </c>
      <c r="F91" s="8" t="s">
        <v>5</v>
      </c>
    </row>
    <row r="92" spans="1:8" ht="12.75">
      <c r="A92" s="3" t="s">
        <v>30</v>
      </c>
      <c r="B92" s="3"/>
      <c r="C92" s="3">
        <f>+D71</f>
        <v>500</v>
      </c>
      <c r="D92" s="3">
        <f>+$D$71-C74</f>
        <v>100</v>
      </c>
      <c r="E92" s="3">
        <f>+$D$71-C75</f>
        <v>300</v>
      </c>
      <c r="F92" s="3">
        <f>+D71-C76</f>
        <v>150</v>
      </c>
      <c r="H92" s="1" t="s">
        <v>34</v>
      </c>
    </row>
    <row r="93" spans="1:8" ht="12.75">
      <c r="A93" s="3" t="s">
        <v>20</v>
      </c>
      <c r="B93" s="3"/>
      <c r="C93" s="3">
        <f>+C69</f>
        <v>2000</v>
      </c>
      <c r="D93" s="3"/>
      <c r="E93" s="3"/>
      <c r="F93" s="3"/>
      <c r="H93" s="1" t="s">
        <v>35</v>
      </c>
    </row>
    <row r="94" spans="1:6" ht="12.75">
      <c r="A94" s="3" t="s">
        <v>21</v>
      </c>
      <c r="B94" s="3"/>
      <c r="C94" s="3">
        <f>+I71</f>
        <v>800</v>
      </c>
      <c r="D94" s="3">
        <f>+C93-C94</f>
        <v>1200</v>
      </c>
      <c r="E94" s="3">
        <f>+C93-C94</f>
        <v>1200</v>
      </c>
      <c r="F94" s="3">
        <f>+C93-C94</f>
        <v>1200</v>
      </c>
    </row>
    <row r="95" spans="1:9" ht="12.75">
      <c r="A95" s="3" t="s">
        <v>22</v>
      </c>
      <c r="B95" s="3"/>
      <c r="C95" s="3"/>
      <c r="D95" s="28">
        <f>+E83</f>
        <v>717100</v>
      </c>
      <c r="E95" s="28">
        <f>+E84</f>
        <v>465500</v>
      </c>
      <c r="F95" s="28">
        <f>+E85</f>
        <v>248300</v>
      </c>
      <c r="H95" s="33" t="s">
        <v>36</v>
      </c>
      <c r="I95" s="34"/>
    </row>
    <row r="96" spans="1:6" ht="12.75">
      <c r="A96" s="3" t="s">
        <v>23</v>
      </c>
      <c r="B96" s="3"/>
      <c r="C96" s="3"/>
      <c r="D96" s="3">
        <f>+H74</f>
        <v>720</v>
      </c>
      <c r="E96" s="3">
        <f>+H75</f>
        <v>400</v>
      </c>
      <c r="F96" s="3">
        <f>+H76</f>
        <v>560</v>
      </c>
    </row>
    <row r="97" spans="1:6" ht="12.75">
      <c r="A97" s="3" t="s">
        <v>31</v>
      </c>
      <c r="B97" s="3"/>
      <c r="C97" s="3"/>
      <c r="D97" s="3">
        <f>+D96+D94+D92</f>
        <v>2020</v>
      </c>
      <c r="E97" s="3">
        <f>+E96+E94+E92</f>
        <v>1900</v>
      </c>
      <c r="F97" s="3">
        <f>+F96+F94+F92</f>
        <v>1910</v>
      </c>
    </row>
    <row r="98" spans="1:6" ht="12.75">
      <c r="A98" s="5" t="s">
        <v>25</v>
      </c>
      <c r="B98" s="3"/>
      <c r="C98" s="3"/>
      <c r="D98" s="28">
        <f>+D95/D97</f>
        <v>355</v>
      </c>
      <c r="E98" s="28">
        <f>+E95/E97</f>
        <v>245</v>
      </c>
      <c r="F98" s="28">
        <f>+F95/F97</f>
        <v>130</v>
      </c>
    </row>
  </sheetData>
  <sheetProtection/>
  <printOptions/>
  <pageMargins left="0.75" right="0.75" top="1" bottom="1" header="0" footer="0"/>
  <pageSetup fitToHeight="10" fitToWidth="1" horizontalDpi="600" verticalDpi="6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Voloschin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Voloschin</dc:creator>
  <cp:keywords/>
  <dc:description/>
  <cp:lastModifiedBy>Usuario de Microsoft Office</cp:lastModifiedBy>
  <cp:lastPrinted>2019-03-23T19:24:15Z</cp:lastPrinted>
  <dcterms:created xsi:type="dcterms:W3CDTF">2007-03-17T23:14:07Z</dcterms:created>
  <dcterms:modified xsi:type="dcterms:W3CDTF">2024-03-25T17:51:38Z</dcterms:modified>
  <cp:category/>
  <cp:version/>
  <cp:contentType/>
  <cp:contentStatus/>
</cp:coreProperties>
</file>