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Frances" sheetId="4" r:id="rId1"/>
    <sheet name="Alemán" sheetId="5" r:id="rId2"/>
    <sheet name="Americano" sheetId="6" r:id="rId3"/>
    <sheet name="Frances (sol)" sheetId="7" r:id="rId4"/>
    <sheet name="Alemán (sol)" sheetId="8" r:id="rId5"/>
    <sheet name="Americano (sol)" sheetId="9" r:id="rId6"/>
  </sheets>
  <calcPr calcId="125725"/>
</workbook>
</file>

<file path=xl/calcChain.xml><?xml version="1.0" encoding="utf-8"?>
<calcChain xmlns="http://schemas.openxmlformats.org/spreadsheetml/2006/main">
  <c r="F22" i="9"/>
  <c r="C12"/>
  <c r="J12" s="1"/>
  <c r="C13" s="1"/>
  <c r="J11"/>
  <c r="H11"/>
  <c r="F4"/>
  <c r="E11" s="1"/>
  <c r="E27" i="8"/>
  <c r="D27"/>
  <c r="F22"/>
  <c r="F21"/>
  <c r="F20"/>
  <c r="F19"/>
  <c r="F18"/>
  <c r="F17"/>
  <c r="F16"/>
  <c r="F15"/>
  <c r="F14"/>
  <c r="F13"/>
  <c r="F12"/>
  <c r="H11"/>
  <c r="F11"/>
  <c r="J11" s="1"/>
  <c r="C12" s="1"/>
  <c r="F4"/>
  <c r="E11" s="1"/>
  <c r="H11" i="7"/>
  <c r="E11"/>
  <c r="G11" s="1"/>
  <c r="K5"/>
  <c r="K4"/>
  <c r="H4"/>
  <c r="F4"/>
  <c r="D8" s="1"/>
  <c r="F4" i="6"/>
  <c r="F4" i="5"/>
  <c r="F4" i="4"/>
  <c r="E27" i="5"/>
  <c r="D27"/>
  <c r="D11" i="9" l="1"/>
  <c r="I11" s="1"/>
  <c r="G11"/>
  <c r="H13"/>
  <c r="J13"/>
  <c r="C14" s="1"/>
  <c r="E13"/>
  <c r="H12"/>
  <c r="E12"/>
  <c r="E12" i="8"/>
  <c r="H12"/>
  <c r="J12"/>
  <c r="C13" s="1"/>
  <c r="G11"/>
  <c r="D11"/>
  <c r="I11" s="1"/>
  <c r="D11" i="7"/>
  <c r="D12"/>
  <c r="D13"/>
  <c r="D14"/>
  <c r="D15"/>
  <c r="D16"/>
  <c r="D17"/>
  <c r="D18"/>
  <c r="D19"/>
  <c r="D20"/>
  <c r="D21"/>
  <c r="D22"/>
  <c r="D8" i="4"/>
  <c r="G13" i="9" l="1"/>
  <c r="D13"/>
  <c r="G12"/>
  <c r="D12"/>
  <c r="H14"/>
  <c r="J14"/>
  <c r="C15" s="1"/>
  <c r="E14"/>
  <c r="G12" i="8"/>
  <c r="D12"/>
  <c r="E13"/>
  <c r="H13"/>
  <c r="J13"/>
  <c r="C14" s="1"/>
  <c r="I11" i="7"/>
  <c r="F11"/>
  <c r="J11" s="1"/>
  <c r="C12" s="1"/>
  <c r="J15" i="9" l="1"/>
  <c r="C16" s="1"/>
  <c r="E15"/>
  <c r="H15"/>
  <c r="D14"/>
  <c r="G14"/>
  <c r="I13"/>
  <c r="I12"/>
  <c r="E14" i="8"/>
  <c r="J14"/>
  <c r="C15" s="1"/>
  <c r="H14"/>
  <c r="G13"/>
  <c r="D13"/>
  <c r="I13" s="1"/>
  <c r="I12"/>
  <c r="H12" i="7"/>
  <c r="E12"/>
  <c r="J16" i="9" l="1"/>
  <c r="C17" s="1"/>
  <c r="E16"/>
  <c r="H16"/>
  <c r="D15"/>
  <c r="G15"/>
  <c r="I14"/>
  <c r="G14" i="8"/>
  <c r="D14"/>
  <c r="E15"/>
  <c r="H15"/>
  <c r="J15"/>
  <c r="C16" s="1"/>
  <c r="G12" i="7"/>
  <c r="I12" s="1"/>
  <c r="F12"/>
  <c r="J12" s="1"/>
  <c r="C13" s="1"/>
  <c r="H17" i="9" l="1"/>
  <c r="J17"/>
  <c r="C18" s="1"/>
  <c r="E17"/>
  <c r="G16"/>
  <c r="D16"/>
  <c r="I16" s="1"/>
  <c r="I15"/>
  <c r="E16" i="8"/>
  <c r="J16"/>
  <c r="C17" s="1"/>
  <c r="H16"/>
  <c r="G15"/>
  <c r="D15"/>
  <c r="I15" s="1"/>
  <c r="I14"/>
  <c r="H13" i="7"/>
  <c r="E13"/>
  <c r="H18" i="9" l="1"/>
  <c r="J18"/>
  <c r="C19" s="1"/>
  <c r="E18"/>
  <c r="G17"/>
  <c r="D17"/>
  <c r="I17" s="1"/>
  <c r="G16" i="8"/>
  <c r="D16"/>
  <c r="E17"/>
  <c r="H17"/>
  <c r="J17"/>
  <c r="C18" s="1"/>
  <c r="G13" i="7"/>
  <c r="I13" s="1"/>
  <c r="F13"/>
  <c r="J13" s="1"/>
  <c r="C14" s="1"/>
  <c r="E19" i="9" l="1"/>
  <c r="H19"/>
  <c r="J19"/>
  <c r="C20" s="1"/>
  <c r="D18"/>
  <c r="G18"/>
  <c r="E18" i="8"/>
  <c r="H18"/>
  <c r="J18"/>
  <c r="C19" s="1"/>
  <c r="G17"/>
  <c r="D17"/>
  <c r="I17" s="1"/>
  <c r="I16"/>
  <c r="H14" i="7"/>
  <c r="E14"/>
  <c r="D19" i="9" l="1"/>
  <c r="I19" s="1"/>
  <c r="G19"/>
  <c r="J20"/>
  <c r="C21" s="1"/>
  <c r="E20"/>
  <c r="H20"/>
  <c r="I18"/>
  <c r="G18" i="8"/>
  <c r="D18"/>
  <c r="E19"/>
  <c r="H19"/>
  <c r="J19"/>
  <c r="C20" s="1"/>
  <c r="G14" i="7"/>
  <c r="I14" s="1"/>
  <c r="F14"/>
  <c r="J14" s="1"/>
  <c r="C15" s="1"/>
  <c r="H21" i="9" l="1"/>
  <c r="J21"/>
  <c r="C22" s="1"/>
  <c r="E21"/>
  <c r="G20"/>
  <c r="D20"/>
  <c r="I20" s="1"/>
  <c r="E20" i="8"/>
  <c r="H20"/>
  <c r="J20"/>
  <c r="C21" s="1"/>
  <c r="G19"/>
  <c r="D19"/>
  <c r="I19" s="1"/>
  <c r="I18"/>
  <c r="H15" i="7"/>
  <c r="E15"/>
  <c r="H22" i="9" l="1"/>
  <c r="E22"/>
  <c r="J22"/>
  <c r="G21"/>
  <c r="D21"/>
  <c r="I21" s="1"/>
  <c r="G20" i="8"/>
  <c r="D20"/>
  <c r="E21"/>
  <c r="J21"/>
  <c r="C22" s="1"/>
  <c r="H21"/>
  <c r="G15" i="7"/>
  <c r="I15" s="1"/>
  <c r="F15"/>
  <c r="J15" s="1"/>
  <c r="C16" s="1"/>
  <c r="G22" i="9" l="1"/>
  <c r="D22"/>
  <c r="G21" i="8"/>
  <c r="D21"/>
  <c r="E22"/>
  <c r="H22"/>
  <c r="J22"/>
  <c r="I20"/>
  <c r="H16" i="7"/>
  <c r="E16"/>
  <c r="I22" i="9" l="1"/>
  <c r="G22" i="8"/>
  <c r="D22"/>
  <c r="I21"/>
  <c r="G16" i="7"/>
  <c r="I16" s="1"/>
  <c r="F16"/>
  <c r="J16" s="1"/>
  <c r="C17" s="1"/>
  <c r="I22" i="8" l="1"/>
  <c r="H17" i="7"/>
  <c r="E17"/>
  <c r="G17" l="1"/>
  <c r="I17" s="1"/>
  <c r="F17"/>
  <c r="J17" s="1"/>
  <c r="C18" s="1"/>
  <c r="H18" l="1"/>
  <c r="E18"/>
  <c r="G18" l="1"/>
  <c r="I18" s="1"/>
  <c r="F18"/>
  <c r="J18" s="1"/>
  <c r="C19" s="1"/>
  <c r="H19" l="1"/>
  <c r="E19"/>
  <c r="G19" l="1"/>
  <c r="I19" s="1"/>
  <c r="F19"/>
  <c r="J19" s="1"/>
  <c r="C20" s="1"/>
  <c r="H20" l="1"/>
  <c r="E20"/>
  <c r="G20" l="1"/>
  <c r="I20" s="1"/>
  <c r="F20"/>
  <c r="J20" s="1"/>
  <c r="C21" s="1"/>
  <c r="H21" l="1"/>
  <c r="E21"/>
  <c r="G21" l="1"/>
  <c r="I21" s="1"/>
  <c r="F21"/>
  <c r="J21" s="1"/>
  <c r="C22" s="1"/>
  <c r="H22" l="1"/>
  <c r="E22"/>
  <c r="G22" l="1"/>
  <c r="I22" s="1"/>
  <c r="F22"/>
  <c r="J22" s="1"/>
</calcChain>
</file>

<file path=xl/sharedStrings.xml><?xml version="1.0" encoding="utf-8"?>
<sst xmlns="http://schemas.openxmlformats.org/spreadsheetml/2006/main" count="98" uniqueCount="19">
  <si>
    <t>mes</t>
  </si>
  <si>
    <t>Interés</t>
  </si>
  <si>
    <t>Amortización</t>
  </si>
  <si>
    <t>IVA s/intereses</t>
  </si>
  <si>
    <t>Seguro de Vida s/Saldo</t>
  </si>
  <si>
    <t>Saldo Deuda al final del periodo</t>
  </si>
  <si>
    <t>Saldo Deuda al inicio de periodo</t>
  </si>
  <si>
    <t>Cuota a Pagar</t>
  </si>
  <si>
    <t>Cuota Francés</t>
  </si>
  <si>
    <t xml:space="preserve">Principal (DEUDA) </t>
  </si>
  <si>
    <t>Tasa Nominal Anual</t>
  </si>
  <si>
    <t>Cuotas mensuales</t>
  </si>
  <si>
    <t>IVA sobre intereses</t>
  </si>
  <si>
    <t>Seguro de Vida s/saldo</t>
  </si>
  <si>
    <t>Cuota Alemán</t>
  </si>
  <si>
    <t>Cuota Americano</t>
  </si>
  <si>
    <t>-&gt;</t>
  </si>
  <si>
    <t>Cuota</t>
  </si>
  <si>
    <t>Base Mensual</t>
  </si>
</sst>
</file>

<file path=xl/styles.xml><?xml version="1.0" encoding="utf-8"?>
<styleSheet xmlns="http://schemas.openxmlformats.org/spreadsheetml/2006/main">
  <numFmts count="2">
    <numFmt numFmtId="44" formatCode="_ &quot;$&quot;* #,##0.00_ ;_ &quot;$&quot;* \-#,##0.00_ ;_ &quot;$&quot;* &quot;-&quot;??_ ;_ @_ "/>
    <numFmt numFmtId="43" formatCode="_ * #,##0.00_ ;_ * \-#,##0.0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0" borderId="1" xfId="0" applyFont="1" applyBorder="1"/>
    <xf numFmtId="2" fontId="0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2" xfId="1" applyFont="1" applyBorder="1"/>
    <xf numFmtId="44" fontId="0" fillId="0" borderId="3" xfId="1" applyFont="1" applyBorder="1"/>
    <xf numFmtId="0" fontId="0" fillId="0" borderId="0" xfId="0" quotePrefix="1"/>
    <xf numFmtId="10" fontId="0" fillId="0" borderId="0" xfId="2" applyNumberFormat="1" applyFont="1"/>
    <xf numFmtId="2" fontId="0" fillId="0" borderId="0" xfId="0" applyNumberFormat="1"/>
    <xf numFmtId="43" fontId="0" fillId="0" borderId="0" xfId="3" applyFont="1"/>
    <xf numFmtId="0" fontId="0" fillId="0" borderId="4" xfId="0" applyFont="1" applyBorder="1"/>
    <xf numFmtId="44" fontId="0" fillId="0" borderId="5" xfId="1" applyFont="1" applyBorder="1"/>
    <xf numFmtId="2" fontId="0" fillId="0" borderId="5" xfId="0" applyNumberFormat="1" applyFont="1" applyBorder="1"/>
    <xf numFmtId="44" fontId="0" fillId="0" borderId="6" xfId="1" applyFont="1" applyBorder="1"/>
  </cellXfs>
  <cellStyles count="4">
    <cellStyle name="Millares" xfId="3" builtinId="3"/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40"/>
  <c:chart>
    <c:title>
      <c:tx>
        <c:rich>
          <a:bodyPr/>
          <a:lstStyle/>
          <a:p>
            <a:pPr>
              <a:defRPr/>
            </a:pPr>
            <a:r>
              <a:rPr lang="es-AR"/>
              <a:t>Saldo de Capital Adeudado</a:t>
            </a:r>
          </a:p>
        </c:rich>
      </c:tx>
      <c:layout>
        <c:manualLayout>
          <c:xMode val="edge"/>
          <c:yMode val="edge"/>
          <c:x val="0.29587487453851441"/>
          <c:y val="6.9377979975439139E-2"/>
        </c:manualLayout>
      </c:layout>
      <c:overlay val="1"/>
    </c:title>
    <c:plotArea>
      <c:layout>
        <c:manualLayout>
          <c:layoutTarget val="inner"/>
          <c:xMode val="edge"/>
          <c:yMode val="edge"/>
          <c:x val="0.13630385534219505"/>
          <c:y val="5.087718531532201E-2"/>
          <c:w val="0.80004516832539452"/>
          <c:h val="0.76823795137547468"/>
        </c:manualLayout>
      </c:layout>
      <c:barChart>
        <c:barDir val="col"/>
        <c:grouping val="clustered"/>
        <c:ser>
          <c:idx val="1"/>
          <c:order val="0"/>
          <c:tx>
            <c:v>Francés</c:v>
          </c:tx>
          <c:cat>
            <c:numRef>
              <c:f>Frances!$B$11:$B$22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Frances!$C$11:$C$22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ser>
          <c:idx val="0"/>
          <c:order val="1"/>
          <c:tx>
            <c:v>Alemán</c:v>
          </c:tx>
          <c:spPr>
            <a:solidFill>
              <a:schemeClr val="accent6">
                <a:lumMod val="50000"/>
              </a:schemeClr>
            </a:solidFill>
          </c:spPr>
          <c:val>
            <c:numRef>
              <c:f>Alemán!$C$11:$C$22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ser>
          <c:idx val="2"/>
          <c:order val="2"/>
          <c:tx>
            <c:v>Americano</c:v>
          </c:tx>
          <c:val>
            <c:numRef>
              <c:f>Americano!$C$11:$C$22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axId val="101248000"/>
        <c:axId val="87769856"/>
      </c:barChart>
      <c:catAx>
        <c:axId val="101248000"/>
        <c:scaling>
          <c:orientation val="minMax"/>
        </c:scaling>
        <c:axPos val="b"/>
        <c:numFmt formatCode="General" sourceLinked="1"/>
        <c:tickLblPos val="nextTo"/>
        <c:crossAx val="87769856"/>
        <c:crosses val="autoZero"/>
        <c:auto val="1"/>
        <c:lblAlgn val="ctr"/>
        <c:lblOffset val="100"/>
      </c:catAx>
      <c:valAx>
        <c:axId val="87769856"/>
        <c:scaling>
          <c:orientation val="minMax"/>
        </c:scaling>
        <c:axPos val="l"/>
        <c:numFmt formatCode="_ &quot;$&quot;* #,##0.00_ ;_ &quot;$&quot;* \-#,##0.00_ ;_ &quot;$&quot;* &quot;-&quot;??_ ;_ @_ " sourceLinked="1"/>
        <c:tickLblPos val="nextTo"/>
        <c:crossAx val="101248000"/>
        <c:crosses val="autoZero"/>
        <c:crossBetween val="between"/>
      </c:valAx>
    </c:plotArea>
    <c:legend>
      <c:legendPos val="b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9"/>
  <c:chart>
    <c:title>
      <c:tx>
        <c:rich>
          <a:bodyPr/>
          <a:lstStyle/>
          <a:p>
            <a:pPr algn="l">
              <a:defRPr/>
            </a:pPr>
            <a:r>
              <a:rPr lang="es-AR"/>
              <a:t>Evolución de la Deuda </a:t>
            </a:r>
          </a:p>
          <a:p>
            <a:pPr algn="l">
              <a:defRPr/>
            </a:pPr>
            <a:r>
              <a:rPr lang="es-AR"/>
              <a:t>Método Francés</a:t>
            </a:r>
          </a:p>
        </c:rich>
      </c:tx>
      <c:layout>
        <c:manualLayout>
          <c:xMode val="edge"/>
          <c:yMode val="edge"/>
          <c:x val="0.43575079526481797"/>
          <c:y val="6.4752781310409915E-2"/>
        </c:manualLayout>
      </c:layout>
      <c:overlay val="1"/>
      <c:spPr>
        <a:noFill/>
      </c:spPr>
    </c:title>
    <c:plotArea>
      <c:layout>
        <c:manualLayout>
          <c:layoutTarget val="inner"/>
          <c:xMode val="edge"/>
          <c:yMode val="edge"/>
          <c:x val="0.13630385534219511"/>
          <c:y val="5.087718531532201E-2"/>
          <c:w val="0.85535029985897493"/>
          <c:h val="0.83325394015939813"/>
        </c:manualLayout>
      </c:layout>
      <c:barChart>
        <c:barDir val="col"/>
        <c:grouping val="clustered"/>
        <c:ser>
          <c:idx val="1"/>
          <c:order val="0"/>
          <c:cat>
            <c:numRef>
              <c:f>Frances!$B$11:$B$22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Alemán!$C$11:$C$22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axId val="88201472"/>
        <c:axId val="88264704"/>
      </c:barChart>
      <c:catAx>
        <c:axId val="88201472"/>
        <c:scaling>
          <c:orientation val="minMax"/>
        </c:scaling>
        <c:axPos val="b"/>
        <c:numFmt formatCode="General" sourceLinked="1"/>
        <c:tickLblPos val="nextTo"/>
        <c:crossAx val="88264704"/>
        <c:crosses val="autoZero"/>
        <c:auto val="1"/>
        <c:lblAlgn val="ctr"/>
        <c:lblOffset val="100"/>
      </c:catAx>
      <c:valAx>
        <c:axId val="88264704"/>
        <c:scaling>
          <c:orientation val="minMax"/>
        </c:scaling>
        <c:axPos val="l"/>
        <c:numFmt formatCode="_ &quot;$&quot;* #,##0.00_ ;_ &quot;$&quot;* \-#,##0.00_ ;_ &quot;$&quot;* &quot;-&quot;??_ ;_ @_ " sourceLinked="1"/>
        <c:tickLblPos val="nextTo"/>
        <c:txPr>
          <a:bodyPr/>
          <a:lstStyle/>
          <a:p>
            <a:pPr>
              <a:defRPr sz="800"/>
            </a:pPr>
            <a:endParaRPr lang="es-AR"/>
          </a:p>
        </c:txPr>
        <c:crossAx val="8820147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40"/>
  <c:chart>
    <c:title>
      <c:tx>
        <c:rich>
          <a:bodyPr/>
          <a:lstStyle/>
          <a:p>
            <a:pPr>
              <a:defRPr/>
            </a:pPr>
            <a:r>
              <a:rPr lang="es-AR"/>
              <a:t>Saldo de Capital Adeudado</a:t>
            </a:r>
          </a:p>
        </c:rich>
      </c:tx>
      <c:layout>
        <c:manualLayout>
          <c:xMode val="edge"/>
          <c:yMode val="edge"/>
          <c:x val="0.29587487453851452"/>
          <c:y val="6.9377979975439166E-2"/>
        </c:manualLayout>
      </c:layout>
      <c:overlay val="1"/>
    </c:title>
    <c:plotArea>
      <c:layout>
        <c:manualLayout>
          <c:layoutTarget val="inner"/>
          <c:xMode val="edge"/>
          <c:yMode val="edge"/>
          <c:x val="0.13630385534219511"/>
          <c:y val="5.087718531532201E-2"/>
          <c:w val="0.80004516832539463"/>
          <c:h val="0.7682379513754749"/>
        </c:manualLayout>
      </c:layout>
      <c:barChart>
        <c:barDir val="col"/>
        <c:grouping val="clustered"/>
        <c:ser>
          <c:idx val="1"/>
          <c:order val="0"/>
          <c:tx>
            <c:v>Francés</c:v>
          </c:tx>
          <c:cat>
            <c:numRef>
              <c:f>'Frances (sol)'!$B$11:$B$22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'Frances (sol)'!$C$11:$C$22</c:f>
              <c:numCache>
                <c:formatCode>_ "$"* #,##0.00_ ;_ "$"* \-#,##0.00_ ;_ "$"* "-"??_ ;_ @_ </c:formatCode>
                <c:ptCount val="12"/>
                <c:pt idx="0">
                  <c:v>20000</c:v>
                </c:pt>
                <c:pt idx="1">
                  <c:v>18584.07358661107</c:v>
                </c:pt>
                <c:pt idx="2">
                  <c:v>17126.849319498295</c:v>
                </c:pt>
                <c:pt idx="3">
                  <c:v>15627.122677928064</c:v>
                </c:pt>
                <c:pt idx="4">
                  <c:v>14083.654009312035</c:v>
                </c:pt>
                <c:pt idx="5">
                  <c:v>12495.167504528039</c:v>
                </c:pt>
                <c:pt idx="6">
                  <c:v>10860.35014335451</c:v>
                </c:pt>
                <c:pt idx="7">
                  <c:v>9177.8506091467516</c:v>
                </c:pt>
                <c:pt idx="8">
                  <c:v>7446.2781718579345</c:v>
                </c:pt>
                <c:pt idx="9">
                  <c:v>5664.2015384815268</c:v>
                </c:pt>
                <c:pt idx="10">
                  <c:v>3830.1476699649738</c:v>
                </c:pt>
                <c:pt idx="11">
                  <c:v>1942.6005636166879</c:v>
                </c:pt>
              </c:numCache>
            </c:numRef>
          </c:val>
        </c:ser>
        <c:ser>
          <c:idx val="0"/>
          <c:order val="1"/>
          <c:tx>
            <c:v>Alemán</c:v>
          </c:tx>
          <c:spPr>
            <a:solidFill>
              <a:schemeClr val="accent6">
                <a:lumMod val="50000"/>
              </a:schemeClr>
            </a:solidFill>
          </c:spPr>
          <c:val>
            <c:numRef>
              <c:f>Alemán!$C$11:$C$22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ser>
          <c:idx val="2"/>
          <c:order val="2"/>
          <c:tx>
            <c:v>Americano</c:v>
          </c:tx>
          <c:val>
            <c:numRef>
              <c:f>Americano!$C$11:$C$22</c:f>
              <c:numCache>
                <c:formatCode>_ "$"* #,##0.00_ ;_ "$"* \-#,##0.00_ ;_ "$"* "-"??_ ;_ @_ </c:formatCode>
                <c:ptCount val="12"/>
              </c:numCache>
            </c:numRef>
          </c:val>
        </c:ser>
        <c:axId val="132666112"/>
        <c:axId val="132667648"/>
      </c:barChart>
      <c:catAx>
        <c:axId val="132666112"/>
        <c:scaling>
          <c:orientation val="minMax"/>
        </c:scaling>
        <c:axPos val="b"/>
        <c:numFmt formatCode="General" sourceLinked="1"/>
        <c:tickLblPos val="nextTo"/>
        <c:crossAx val="132667648"/>
        <c:crosses val="autoZero"/>
        <c:auto val="1"/>
        <c:lblAlgn val="ctr"/>
        <c:lblOffset val="100"/>
      </c:catAx>
      <c:valAx>
        <c:axId val="132667648"/>
        <c:scaling>
          <c:orientation val="minMax"/>
        </c:scaling>
        <c:axPos val="l"/>
        <c:numFmt formatCode="_ &quot;$&quot;* #,##0.00_ ;_ &quot;$&quot;* \-#,##0.00_ ;_ &quot;$&quot;* &quot;-&quot;??_ ;_ @_ " sourceLinked="1"/>
        <c:tickLblPos val="nextTo"/>
        <c:crossAx val="13266611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style val="29"/>
  <c:chart>
    <c:title>
      <c:tx>
        <c:rich>
          <a:bodyPr/>
          <a:lstStyle/>
          <a:p>
            <a:pPr algn="l">
              <a:defRPr/>
            </a:pPr>
            <a:r>
              <a:rPr lang="es-AR"/>
              <a:t>Evolución de la Deuda </a:t>
            </a:r>
          </a:p>
          <a:p>
            <a:pPr algn="l">
              <a:defRPr/>
            </a:pPr>
            <a:r>
              <a:rPr lang="es-AR"/>
              <a:t>Método Francés</a:t>
            </a:r>
          </a:p>
        </c:rich>
      </c:tx>
      <c:layout>
        <c:manualLayout>
          <c:xMode val="edge"/>
          <c:yMode val="edge"/>
          <c:x val="0.43575079526481819"/>
          <c:y val="6.4752781310409943E-2"/>
        </c:manualLayout>
      </c:layout>
      <c:overlay val="1"/>
      <c:spPr>
        <a:noFill/>
      </c:spPr>
    </c:title>
    <c:plotArea>
      <c:layout>
        <c:manualLayout>
          <c:layoutTarget val="inner"/>
          <c:xMode val="edge"/>
          <c:yMode val="edge"/>
          <c:x val="0.13630385534219516"/>
          <c:y val="5.087718531532201E-2"/>
          <c:w val="0.85535029985897493"/>
          <c:h val="0.83325394015939813"/>
        </c:manualLayout>
      </c:layout>
      <c:barChart>
        <c:barDir val="col"/>
        <c:grouping val="clustered"/>
        <c:ser>
          <c:idx val="1"/>
          <c:order val="0"/>
          <c:cat>
            <c:numRef>
              <c:f>Frances!$B$11:$B$22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'Alemán (sol)'!$C$11:$C$22</c:f>
              <c:numCache>
                <c:formatCode>_ "$"* #,##0.00_ ;_ "$"* \-#,##0.00_ ;_ "$"* "-"??_ ;_ @_ </c:formatCode>
                <c:ptCount val="12"/>
                <c:pt idx="0">
                  <c:v>20000</c:v>
                </c:pt>
                <c:pt idx="1">
                  <c:v>18333.333333333332</c:v>
                </c:pt>
                <c:pt idx="2">
                  <c:v>16666.666666666664</c:v>
                </c:pt>
                <c:pt idx="3">
                  <c:v>14999.999999999998</c:v>
                </c:pt>
                <c:pt idx="4">
                  <c:v>13333.333333333332</c:v>
                </c:pt>
                <c:pt idx="5">
                  <c:v>11666.666666666666</c:v>
                </c:pt>
                <c:pt idx="6">
                  <c:v>10000</c:v>
                </c:pt>
                <c:pt idx="7">
                  <c:v>8333.3333333333339</c:v>
                </c:pt>
                <c:pt idx="8">
                  <c:v>6666.666666666667</c:v>
                </c:pt>
                <c:pt idx="9">
                  <c:v>5000</c:v>
                </c:pt>
                <c:pt idx="10">
                  <c:v>3333.333333333333</c:v>
                </c:pt>
                <c:pt idx="11">
                  <c:v>1666.6666666666663</c:v>
                </c:pt>
              </c:numCache>
            </c:numRef>
          </c:val>
        </c:ser>
        <c:axId val="134236032"/>
        <c:axId val="23732224"/>
      </c:barChart>
      <c:catAx>
        <c:axId val="134236032"/>
        <c:scaling>
          <c:orientation val="minMax"/>
        </c:scaling>
        <c:axPos val="b"/>
        <c:numFmt formatCode="General" sourceLinked="1"/>
        <c:tickLblPos val="nextTo"/>
        <c:crossAx val="23732224"/>
        <c:crosses val="autoZero"/>
        <c:auto val="1"/>
        <c:lblAlgn val="ctr"/>
        <c:lblOffset val="100"/>
      </c:catAx>
      <c:valAx>
        <c:axId val="23732224"/>
        <c:scaling>
          <c:orientation val="minMax"/>
        </c:scaling>
        <c:axPos val="l"/>
        <c:numFmt formatCode="_ &quot;$&quot;* #,##0.00_ ;_ &quot;$&quot;* \-#,##0.00_ ;_ &quot;$&quot;* &quot;-&quot;??_ ;_ @_ " sourceLinked="1"/>
        <c:tickLblPos val="nextTo"/>
        <c:txPr>
          <a:bodyPr/>
          <a:lstStyle/>
          <a:p>
            <a:pPr>
              <a:defRPr sz="800"/>
            </a:pPr>
            <a:endParaRPr lang="es-AR"/>
          </a:p>
        </c:txPr>
        <c:crossAx val="134236032"/>
        <c:crosses val="autoZero"/>
        <c:crossBetween val="between"/>
      </c:valAx>
      <c:spPr>
        <a:gradFill>
          <a:gsLst>
            <a:gs pos="0">
              <a:srgbClr val="4F81BD">
                <a:tint val="66000"/>
                <a:satMod val="160000"/>
              </a:srgbClr>
            </a:gs>
            <a:gs pos="50000">
              <a:srgbClr val="4F81BD">
                <a:tint val="44500"/>
                <a:satMod val="160000"/>
              </a:srgbClr>
            </a:gs>
            <a:gs pos="100000">
              <a:srgbClr val="4F81BD">
                <a:tint val="23500"/>
                <a:satMod val="160000"/>
              </a:srgbClr>
            </a:gs>
          </a:gsLst>
          <a:lin ang="5400000" scaled="0"/>
        </a:gradFill>
      </c:spPr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102247</xdr:colOff>
      <xdr:row>24</xdr:row>
      <xdr:rowOff>159369</xdr:rowOff>
    </xdr:from>
    <xdr:to>
      <xdr:col>7</xdr:col>
      <xdr:colOff>509523</xdr:colOff>
      <xdr:row>40</xdr:row>
      <xdr:rowOff>41413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11</xdr:col>
      <xdr:colOff>696025</xdr:colOff>
      <xdr:row>40</xdr:row>
      <xdr:rowOff>78828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102247</xdr:colOff>
      <xdr:row>24</xdr:row>
      <xdr:rowOff>159369</xdr:rowOff>
    </xdr:from>
    <xdr:to>
      <xdr:col>7</xdr:col>
      <xdr:colOff>509523</xdr:colOff>
      <xdr:row>40</xdr:row>
      <xdr:rowOff>41413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26</xdr:row>
      <xdr:rowOff>0</xdr:rowOff>
    </xdr:from>
    <xdr:to>
      <xdr:col>11</xdr:col>
      <xdr:colOff>696025</xdr:colOff>
      <xdr:row>40</xdr:row>
      <xdr:rowOff>78828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9"/>
  <sheetViews>
    <sheetView tabSelected="1" zoomScale="115" zoomScaleNormal="115" workbookViewId="0">
      <selection activeCell="I6" sqref="I6"/>
    </sheetView>
  </sheetViews>
  <sheetFormatPr baseColWidth="10" defaultRowHeight="15"/>
  <cols>
    <col min="3" max="4" width="13.5703125" customWidth="1"/>
    <col min="5" max="5" width="11.85546875" bestFit="1" customWidth="1"/>
    <col min="6" max="6" width="12" customWidth="1"/>
    <col min="10" max="10" width="12.28515625" customWidth="1"/>
  </cols>
  <sheetData>
    <row r="2" spans="2:10">
      <c r="B2" t="s">
        <v>9</v>
      </c>
      <c r="D2" s="8">
        <v>20000</v>
      </c>
    </row>
    <row r="3" spans="2:10">
      <c r="B3" t="s">
        <v>11</v>
      </c>
      <c r="D3">
        <v>12</v>
      </c>
      <c r="F3" t="s">
        <v>18</v>
      </c>
    </row>
    <row r="4" spans="2:10">
      <c r="B4" t="s">
        <v>10</v>
      </c>
      <c r="D4" s="1">
        <v>0.35</v>
      </c>
      <c r="E4" s="11" t="s">
        <v>16</v>
      </c>
      <c r="F4" s="12">
        <f>D4/12</f>
        <v>2.9166666666666664E-2</v>
      </c>
    </row>
    <row r="5" spans="2:10">
      <c r="B5" t="s">
        <v>12</v>
      </c>
      <c r="D5" s="1">
        <v>0.21</v>
      </c>
    </row>
    <row r="6" spans="2:10">
      <c r="B6" t="s">
        <v>13</v>
      </c>
      <c r="D6" s="2">
        <v>2.5000000000000001E-3</v>
      </c>
    </row>
    <row r="8" spans="2:10">
      <c r="B8" t="s">
        <v>17</v>
      </c>
      <c r="D8" s="13">
        <f>+D2*(F4*(1+F4)^D3)/(((1+F4)^D3)-1)</f>
        <v>1999.2597467222645</v>
      </c>
      <c r="F8" s="1"/>
    </row>
    <row r="10" spans="2:10" ht="45">
      <c r="B10" s="5" t="s">
        <v>0</v>
      </c>
      <c r="C10" s="6" t="s">
        <v>6</v>
      </c>
      <c r="D10" s="6" t="s">
        <v>8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0">
      <c r="B11" s="3">
        <v>1</v>
      </c>
      <c r="C11" s="9"/>
      <c r="D11" s="4"/>
      <c r="E11" s="9"/>
      <c r="F11" s="9"/>
      <c r="G11" s="9"/>
      <c r="H11" s="9"/>
      <c r="I11" s="9"/>
      <c r="J11" s="10"/>
    </row>
    <row r="12" spans="2:10">
      <c r="B12" s="3">
        <v>2</v>
      </c>
      <c r="C12" s="9"/>
      <c r="D12" s="4"/>
      <c r="E12" s="9"/>
      <c r="F12" s="9"/>
      <c r="G12" s="9"/>
      <c r="H12" s="9"/>
      <c r="I12" s="9"/>
      <c r="J12" s="10"/>
    </row>
    <row r="13" spans="2:10">
      <c r="B13" s="3">
        <v>3</v>
      </c>
      <c r="C13" s="9"/>
      <c r="D13" s="4"/>
      <c r="E13" s="9"/>
      <c r="F13" s="9"/>
      <c r="G13" s="9"/>
      <c r="H13" s="9"/>
      <c r="I13" s="9"/>
      <c r="J13" s="10"/>
    </row>
    <row r="14" spans="2:10">
      <c r="B14" s="3">
        <v>4</v>
      </c>
      <c r="C14" s="9"/>
      <c r="D14" s="4"/>
      <c r="E14" s="9"/>
      <c r="F14" s="9"/>
      <c r="G14" s="9"/>
      <c r="H14" s="9"/>
      <c r="I14" s="9"/>
      <c r="J14" s="10"/>
    </row>
    <row r="15" spans="2:10">
      <c r="B15" s="3">
        <v>5</v>
      </c>
      <c r="C15" s="9"/>
      <c r="D15" s="4"/>
      <c r="E15" s="9"/>
      <c r="F15" s="9"/>
      <c r="G15" s="9"/>
      <c r="H15" s="9"/>
      <c r="I15" s="9"/>
      <c r="J15" s="10"/>
    </row>
    <row r="16" spans="2:10">
      <c r="B16" s="3">
        <v>6</v>
      </c>
      <c r="C16" s="9"/>
      <c r="D16" s="4"/>
      <c r="E16" s="9"/>
      <c r="F16" s="9"/>
      <c r="G16" s="9"/>
      <c r="H16" s="9"/>
      <c r="I16" s="9"/>
      <c r="J16" s="10"/>
    </row>
    <row r="17" spans="2:10">
      <c r="B17" s="3">
        <v>7</v>
      </c>
      <c r="C17" s="9"/>
      <c r="D17" s="4"/>
      <c r="E17" s="9"/>
      <c r="F17" s="9"/>
      <c r="G17" s="9"/>
      <c r="H17" s="9"/>
      <c r="I17" s="9"/>
      <c r="J17" s="10"/>
    </row>
    <row r="18" spans="2:10">
      <c r="B18" s="3">
        <v>8</v>
      </c>
      <c r="C18" s="9"/>
      <c r="D18" s="4"/>
      <c r="E18" s="9"/>
      <c r="F18" s="9"/>
      <c r="G18" s="9"/>
      <c r="H18" s="9"/>
      <c r="I18" s="9"/>
      <c r="J18" s="10"/>
    </row>
    <row r="19" spans="2:10">
      <c r="B19" s="3">
        <v>9</v>
      </c>
      <c r="C19" s="9"/>
      <c r="D19" s="4"/>
      <c r="E19" s="9"/>
      <c r="F19" s="9"/>
      <c r="G19" s="9"/>
      <c r="H19" s="9"/>
      <c r="I19" s="9"/>
      <c r="J19" s="10"/>
    </row>
    <row r="20" spans="2:10">
      <c r="B20" s="3">
        <v>10</v>
      </c>
      <c r="C20" s="9"/>
      <c r="D20" s="4"/>
      <c r="E20" s="9"/>
      <c r="F20" s="9"/>
      <c r="G20" s="9"/>
      <c r="H20" s="9"/>
      <c r="I20" s="9"/>
      <c r="J20" s="10"/>
    </row>
    <row r="21" spans="2:10">
      <c r="B21" s="3">
        <v>11</v>
      </c>
      <c r="C21" s="9"/>
      <c r="D21" s="4"/>
      <c r="E21" s="9"/>
      <c r="F21" s="9"/>
      <c r="G21" s="9"/>
      <c r="H21" s="9"/>
      <c r="I21" s="9"/>
      <c r="J21" s="10"/>
    </row>
    <row r="22" spans="2:10">
      <c r="B22" s="15">
        <v>12</v>
      </c>
      <c r="C22" s="16"/>
      <c r="D22" s="17"/>
      <c r="E22" s="16"/>
      <c r="F22" s="16"/>
      <c r="G22" s="16"/>
      <c r="H22" s="16"/>
      <c r="I22" s="16"/>
      <c r="J22" s="18"/>
    </row>
    <row r="26" spans="2:10">
      <c r="D26" s="2"/>
      <c r="E26" s="2"/>
    </row>
    <row r="27" spans="2:10">
      <c r="D27" s="14"/>
      <c r="E27" s="14"/>
    </row>
    <row r="28" spans="2:10">
      <c r="D28" s="14"/>
    </row>
    <row r="29" spans="2:10">
      <c r="D29" s="14"/>
    </row>
    <row r="30" spans="2:10">
      <c r="D30" s="14"/>
    </row>
    <row r="31" spans="2:10">
      <c r="D31" s="14"/>
    </row>
    <row r="32" spans="2:10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J40"/>
  <sheetViews>
    <sheetView zoomScaleNormal="100" workbookViewId="0">
      <selection activeCell="M19" sqref="M19"/>
    </sheetView>
  </sheetViews>
  <sheetFormatPr baseColWidth="10" defaultRowHeight="15"/>
  <cols>
    <col min="3" max="4" width="13.5703125" customWidth="1"/>
    <col min="6" max="6" width="12" customWidth="1"/>
    <col min="10" max="10" width="12.28515625" customWidth="1"/>
  </cols>
  <sheetData>
    <row r="2" spans="2:10">
      <c r="B2" t="s">
        <v>9</v>
      </c>
      <c r="D2" s="8">
        <v>20000</v>
      </c>
    </row>
    <row r="3" spans="2:10">
      <c r="B3" t="s">
        <v>11</v>
      </c>
      <c r="D3">
        <v>12</v>
      </c>
      <c r="F3" t="s">
        <v>18</v>
      </c>
    </row>
    <row r="4" spans="2:10">
      <c r="B4" t="s">
        <v>10</v>
      </c>
      <c r="D4" s="1">
        <v>0.35</v>
      </c>
      <c r="E4" s="11" t="s">
        <v>16</v>
      </c>
      <c r="F4" s="12">
        <f>+D4/12</f>
        <v>2.9166666666666664E-2</v>
      </c>
    </row>
    <row r="5" spans="2:10">
      <c r="B5" t="s">
        <v>12</v>
      </c>
      <c r="D5" s="1">
        <v>0.21</v>
      </c>
    </row>
    <row r="6" spans="2:10">
      <c r="B6" t="s">
        <v>13</v>
      </c>
      <c r="D6" s="2">
        <v>2.5000000000000001E-3</v>
      </c>
    </row>
    <row r="10" spans="2:10" ht="45">
      <c r="B10" s="5" t="s">
        <v>0</v>
      </c>
      <c r="C10" s="6" t="s">
        <v>6</v>
      </c>
      <c r="D10" s="6" t="s">
        <v>14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0">
      <c r="B11" s="3">
        <v>1</v>
      </c>
      <c r="C11" s="9"/>
      <c r="D11" s="4"/>
      <c r="E11" s="9"/>
      <c r="F11" s="9"/>
      <c r="G11" s="9"/>
      <c r="H11" s="9"/>
      <c r="I11" s="9"/>
      <c r="J11" s="10"/>
    </row>
    <row r="12" spans="2:10">
      <c r="B12" s="3">
        <v>2</v>
      </c>
      <c r="C12" s="9"/>
      <c r="D12" s="4"/>
      <c r="E12" s="9"/>
      <c r="F12" s="9"/>
      <c r="G12" s="9"/>
      <c r="H12" s="9"/>
      <c r="I12" s="9"/>
      <c r="J12" s="10"/>
    </row>
    <row r="13" spans="2:10">
      <c r="B13" s="3">
        <v>3</v>
      </c>
      <c r="C13" s="9"/>
      <c r="D13" s="4"/>
      <c r="E13" s="9"/>
      <c r="F13" s="9"/>
      <c r="G13" s="9"/>
      <c r="H13" s="9"/>
      <c r="I13" s="9"/>
      <c r="J13" s="10"/>
    </row>
    <row r="14" spans="2:10">
      <c r="B14" s="3">
        <v>4</v>
      </c>
      <c r="C14" s="9"/>
      <c r="D14" s="4"/>
      <c r="E14" s="9"/>
      <c r="F14" s="9"/>
      <c r="G14" s="9"/>
      <c r="H14" s="9"/>
      <c r="I14" s="9"/>
      <c r="J14" s="10"/>
    </row>
    <row r="15" spans="2:10">
      <c r="B15" s="3">
        <v>5</v>
      </c>
      <c r="C15" s="9"/>
      <c r="D15" s="4"/>
      <c r="E15" s="9"/>
      <c r="F15" s="9"/>
      <c r="G15" s="9"/>
      <c r="H15" s="9"/>
      <c r="I15" s="9"/>
      <c r="J15" s="10"/>
    </row>
    <row r="16" spans="2:10">
      <c r="B16" s="3">
        <v>6</v>
      </c>
      <c r="C16" s="9"/>
      <c r="D16" s="4"/>
      <c r="E16" s="9"/>
      <c r="F16" s="9"/>
      <c r="G16" s="9"/>
      <c r="H16" s="9"/>
      <c r="I16" s="9"/>
      <c r="J16" s="10"/>
    </row>
    <row r="17" spans="2:10">
      <c r="B17" s="3">
        <v>7</v>
      </c>
      <c r="C17" s="9"/>
      <c r="D17" s="4"/>
      <c r="E17" s="9"/>
      <c r="F17" s="9"/>
      <c r="G17" s="9"/>
      <c r="H17" s="9"/>
      <c r="I17" s="9"/>
      <c r="J17" s="10"/>
    </row>
    <row r="18" spans="2:10">
      <c r="B18" s="3">
        <v>8</v>
      </c>
      <c r="C18" s="9"/>
      <c r="D18" s="4"/>
      <c r="E18" s="9"/>
      <c r="F18" s="9"/>
      <c r="G18" s="9"/>
      <c r="H18" s="9"/>
      <c r="I18" s="9"/>
      <c r="J18" s="10"/>
    </row>
    <row r="19" spans="2:10">
      <c r="B19" s="3">
        <v>9</v>
      </c>
      <c r="C19" s="9"/>
      <c r="D19" s="4"/>
      <c r="E19" s="9"/>
      <c r="F19" s="9"/>
      <c r="G19" s="9"/>
      <c r="H19" s="9"/>
      <c r="I19" s="9"/>
      <c r="J19" s="10"/>
    </row>
    <row r="20" spans="2:10">
      <c r="B20" s="3">
        <v>10</v>
      </c>
      <c r="C20" s="9"/>
      <c r="D20" s="4"/>
      <c r="E20" s="9"/>
      <c r="F20" s="9"/>
      <c r="G20" s="9"/>
      <c r="H20" s="9"/>
      <c r="I20" s="9"/>
      <c r="J20" s="10"/>
    </row>
    <row r="21" spans="2:10">
      <c r="B21" s="3">
        <v>11</v>
      </c>
      <c r="C21" s="9"/>
      <c r="D21" s="4"/>
      <c r="E21" s="9"/>
      <c r="F21" s="9"/>
      <c r="G21" s="9"/>
      <c r="H21" s="9"/>
      <c r="I21" s="9"/>
      <c r="J21" s="10"/>
    </row>
    <row r="22" spans="2:10">
      <c r="B22" s="15">
        <v>12</v>
      </c>
      <c r="C22" s="16"/>
      <c r="D22" s="17"/>
      <c r="E22" s="16"/>
      <c r="F22" s="16"/>
      <c r="G22" s="16"/>
      <c r="H22" s="16"/>
      <c r="I22" s="16"/>
      <c r="J22" s="18"/>
    </row>
    <row r="27" spans="2:10">
      <c r="D27" s="2">
        <f>+IRR(D28:D40,0.1)</f>
        <v>2.9166666666666573E-2</v>
      </c>
      <c r="E27" s="2">
        <f>+IRR(E28:E40,0.1)</f>
        <v>3.7791666666911701E-2</v>
      </c>
    </row>
    <row r="28" spans="2:10">
      <c r="D28" s="14">
        <v>-20000</v>
      </c>
      <c r="E28" s="14">
        <v>-20000</v>
      </c>
    </row>
    <row r="29" spans="2:10">
      <c r="D29" s="14">
        <v>2250</v>
      </c>
      <c r="E29">
        <v>2422.5</v>
      </c>
    </row>
    <row r="30" spans="2:10">
      <c r="D30" s="14">
        <v>2201.3888888888887</v>
      </c>
      <c r="E30">
        <v>2359.5138888888887</v>
      </c>
    </row>
    <row r="31" spans="2:10">
      <c r="D31" s="14">
        <v>2152.7777777777778</v>
      </c>
      <c r="E31">
        <v>2296.5277777777778</v>
      </c>
    </row>
    <row r="32" spans="2:10">
      <c r="D32" s="14">
        <v>2104.1666666666665</v>
      </c>
      <c r="E32">
        <v>2233.5416666666665</v>
      </c>
    </row>
    <row r="33" spans="4:5">
      <c r="D33" s="14">
        <v>2055.5555555555557</v>
      </c>
      <c r="E33">
        <v>2170.5555555555557</v>
      </c>
    </row>
    <row r="34" spans="4:5">
      <c r="D34" s="14">
        <v>2006.9444444444446</v>
      </c>
      <c r="E34">
        <v>2107.5694444444443</v>
      </c>
    </row>
    <row r="35" spans="4:5">
      <c r="D35" s="14">
        <v>1958.3333333333335</v>
      </c>
      <c r="E35">
        <v>2044.5833333333335</v>
      </c>
    </row>
    <row r="36" spans="4:5">
      <c r="D36" s="14">
        <v>1909.7222222222222</v>
      </c>
      <c r="E36">
        <v>1981.5972222222222</v>
      </c>
    </row>
    <row r="37" spans="4:5">
      <c r="D37" s="14">
        <v>1861.1111111111113</v>
      </c>
      <c r="E37">
        <v>1918.6111111111113</v>
      </c>
    </row>
    <row r="38" spans="4:5">
      <c r="D38" s="14">
        <v>1812.5</v>
      </c>
      <c r="E38">
        <v>1855.625</v>
      </c>
    </row>
    <row r="39" spans="4:5">
      <c r="D39" s="14">
        <v>1763.8888888888889</v>
      </c>
      <c r="E39">
        <v>1792.6388888888889</v>
      </c>
    </row>
    <row r="40" spans="4:5">
      <c r="D40" s="14">
        <v>1715.2777777777778</v>
      </c>
      <c r="E40">
        <v>1729.6527777777778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J22"/>
  <sheetViews>
    <sheetView topLeftCell="A8" zoomScale="145" zoomScaleNormal="145" workbookViewId="0">
      <selection activeCell="A16" sqref="A16"/>
    </sheetView>
  </sheetViews>
  <sheetFormatPr baseColWidth="10" defaultRowHeight="15"/>
  <cols>
    <col min="3" max="4" width="13.5703125" customWidth="1"/>
    <col min="6" max="6" width="12" customWidth="1"/>
    <col min="10" max="10" width="12.28515625" customWidth="1"/>
  </cols>
  <sheetData>
    <row r="2" spans="2:10">
      <c r="B2" t="s">
        <v>9</v>
      </c>
      <c r="D2" s="8">
        <v>20000</v>
      </c>
    </row>
    <row r="3" spans="2:10">
      <c r="B3" t="s">
        <v>11</v>
      </c>
      <c r="D3">
        <v>12</v>
      </c>
      <c r="F3" t="s">
        <v>18</v>
      </c>
    </row>
    <row r="4" spans="2:10">
      <c r="B4" t="s">
        <v>10</v>
      </c>
      <c r="D4" s="1">
        <v>0.35</v>
      </c>
      <c r="E4" s="11" t="s">
        <v>16</v>
      </c>
      <c r="F4" s="12">
        <f>+D4/12</f>
        <v>2.9166666666666664E-2</v>
      </c>
    </row>
    <row r="5" spans="2:10">
      <c r="B5" t="s">
        <v>12</v>
      </c>
      <c r="D5" s="1">
        <v>0.21</v>
      </c>
    </row>
    <row r="6" spans="2:10">
      <c r="B6" t="s">
        <v>13</v>
      </c>
      <c r="D6" s="2">
        <v>2.5000000000000001E-3</v>
      </c>
    </row>
    <row r="10" spans="2:10" ht="45">
      <c r="B10" s="5" t="s">
        <v>0</v>
      </c>
      <c r="C10" s="6" t="s">
        <v>6</v>
      </c>
      <c r="D10" s="6" t="s">
        <v>15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0">
      <c r="B11" s="3">
        <v>1</v>
      </c>
      <c r="C11" s="9"/>
      <c r="D11" s="4"/>
      <c r="E11" s="9"/>
      <c r="F11" s="9"/>
      <c r="G11" s="9"/>
      <c r="H11" s="9"/>
      <c r="I11" s="9"/>
      <c r="J11" s="10"/>
    </row>
    <row r="12" spans="2:10">
      <c r="B12" s="3">
        <v>2</v>
      </c>
      <c r="C12" s="9"/>
      <c r="D12" s="4"/>
      <c r="E12" s="9"/>
      <c r="F12" s="9"/>
      <c r="G12" s="9"/>
      <c r="H12" s="9"/>
      <c r="I12" s="9"/>
      <c r="J12" s="10"/>
    </row>
    <row r="13" spans="2:10">
      <c r="B13" s="3">
        <v>3</v>
      </c>
      <c r="C13" s="9"/>
      <c r="D13" s="4"/>
      <c r="E13" s="9"/>
      <c r="F13" s="9"/>
      <c r="G13" s="9"/>
      <c r="H13" s="9"/>
      <c r="I13" s="9"/>
      <c r="J13" s="10"/>
    </row>
    <row r="14" spans="2:10">
      <c r="B14" s="3">
        <v>4</v>
      </c>
      <c r="C14" s="9"/>
      <c r="D14" s="4"/>
      <c r="E14" s="9"/>
      <c r="F14" s="9"/>
      <c r="G14" s="9"/>
      <c r="H14" s="9"/>
      <c r="I14" s="9"/>
      <c r="J14" s="10"/>
    </row>
    <row r="15" spans="2:10">
      <c r="B15" s="3">
        <v>5</v>
      </c>
      <c r="C15" s="9"/>
      <c r="D15" s="4"/>
      <c r="E15" s="9"/>
      <c r="F15" s="9"/>
      <c r="G15" s="9"/>
      <c r="H15" s="9"/>
      <c r="I15" s="9"/>
      <c r="J15" s="10"/>
    </row>
    <row r="16" spans="2:10">
      <c r="B16" s="3">
        <v>6</v>
      </c>
      <c r="C16" s="9"/>
      <c r="D16" s="4"/>
      <c r="E16" s="9"/>
      <c r="F16" s="9"/>
      <c r="G16" s="9"/>
      <c r="H16" s="9"/>
      <c r="I16" s="9"/>
      <c r="J16" s="10"/>
    </row>
    <row r="17" spans="2:10">
      <c r="B17" s="3">
        <v>7</v>
      </c>
      <c r="C17" s="9"/>
      <c r="D17" s="4"/>
      <c r="E17" s="9"/>
      <c r="F17" s="9"/>
      <c r="G17" s="9"/>
      <c r="H17" s="9"/>
      <c r="I17" s="9"/>
      <c r="J17" s="10"/>
    </row>
    <row r="18" spans="2:10">
      <c r="B18" s="3">
        <v>8</v>
      </c>
      <c r="C18" s="9"/>
      <c r="D18" s="4"/>
      <c r="E18" s="9"/>
      <c r="F18" s="9"/>
      <c r="G18" s="9"/>
      <c r="H18" s="9"/>
      <c r="I18" s="9"/>
      <c r="J18" s="10"/>
    </row>
    <row r="19" spans="2:10">
      <c r="B19" s="3">
        <v>9</v>
      </c>
      <c r="C19" s="9"/>
      <c r="D19" s="4"/>
      <c r="E19" s="9"/>
      <c r="F19" s="9"/>
      <c r="G19" s="9"/>
      <c r="H19" s="9"/>
      <c r="I19" s="9"/>
      <c r="J19" s="10"/>
    </row>
    <row r="20" spans="2:10">
      <c r="B20" s="3">
        <v>10</v>
      </c>
      <c r="C20" s="9"/>
      <c r="D20" s="4"/>
      <c r="E20" s="9"/>
      <c r="F20" s="9"/>
      <c r="G20" s="9"/>
      <c r="H20" s="9"/>
      <c r="I20" s="9"/>
      <c r="J20" s="10"/>
    </row>
    <row r="21" spans="2:10">
      <c r="B21" s="3">
        <v>11</v>
      </c>
      <c r="C21" s="9"/>
      <c r="D21" s="4"/>
      <c r="E21" s="9"/>
      <c r="F21" s="9"/>
      <c r="G21" s="9"/>
      <c r="H21" s="9"/>
      <c r="I21" s="9"/>
      <c r="J21" s="10"/>
    </row>
    <row r="22" spans="2:10">
      <c r="B22" s="15">
        <v>12</v>
      </c>
      <c r="C22" s="16"/>
      <c r="D22" s="17"/>
      <c r="E22" s="16"/>
      <c r="F22" s="16"/>
      <c r="G22" s="16"/>
      <c r="H22" s="16"/>
      <c r="I22" s="16"/>
      <c r="J22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K39"/>
  <sheetViews>
    <sheetView zoomScale="115" zoomScaleNormal="115" workbookViewId="0">
      <selection activeCell="A18" sqref="A18"/>
    </sheetView>
  </sheetViews>
  <sheetFormatPr baseColWidth="10" defaultRowHeight="15"/>
  <cols>
    <col min="3" max="4" width="13.5703125" customWidth="1"/>
    <col min="5" max="5" width="11.85546875" bestFit="1" customWidth="1"/>
    <col min="6" max="6" width="12" customWidth="1"/>
    <col min="10" max="10" width="12.28515625" customWidth="1"/>
  </cols>
  <sheetData>
    <row r="2" spans="2:11">
      <c r="B2" t="s">
        <v>9</v>
      </c>
      <c r="D2" s="8">
        <v>20000</v>
      </c>
    </row>
    <row r="3" spans="2:11">
      <c r="B3" t="s">
        <v>11</v>
      </c>
      <c r="D3">
        <v>12</v>
      </c>
      <c r="F3" t="s">
        <v>18</v>
      </c>
    </row>
    <row r="4" spans="2:11">
      <c r="B4" t="s">
        <v>10</v>
      </c>
      <c r="D4" s="1">
        <v>0.35</v>
      </c>
      <c r="E4" s="11" t="s">
        <v>16</v>
      </c>
      <c r="F4" s="12">
        <f>D4/12</f>
        <v>2.9166666666666664E-2</v>
      </c>
      <c r="H4">
        <f>+D4/12</f>
        <v>2.9166666666666664E-2</v>
      </c>
      <c r="K4">
        <f>((1+D4*30/365)^(365/30))-1</f>
        <v>0.4120750149532777</v>
      </c>
    </row>
    <row r="5" spans="2:11">
      <c r="B5" t="s">
        <v>12</v>
      </c>
      <c r="D5" s="1">
        <v>0.21</v>
      </c>
      <c r="K5">
        <f>((1+H4*30/365)^(365/30))-1</f>
        <v>2.9560242859552721E-2</v>
      </c>
    </row>
    <row r="6" spans="2:11">
      <c r="B6" t="s">
        <v>13</v>
      </c>
      <c r="D6" s="2">
        <v>2.5000000000000001E-3</v>
      </c>
    </row>
    <row r="8" spans="2:11">
      <c r="B8" t="s">
        <v>17</v>
      </c>
      <c r="D8" s="13">
        <f>+D2*(F4*(1+F4)^D3)/(((1+F4)^D3)-1)</f>
        <v>1999.2597467222645</v>
      </c>
      <c r="F8" s="1"/>
    </row>
    <row r="10" spans="2:11" ht="45">
      <c r="B10" s="5" t="s">
        <v>0</v>
      </c>
      <c r="C10" s="6" t="s">
        <v>6</v>
      </c>
      <c r="D10" s="6" t="s">
        <v>8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1">
      <c r="B11" s="3">
        <v>1</v>
      </c>
      <c r="C11" s="9">
        <v>20000</v>
      </c>
      <c r="D11" s="4">
        <f>-PMT($F$4,$D$3,$D$2,0,0)</f>
        <v>1999.2597467222643</v>
      </c>
      <c r="E11" s="9">
        <f>+C11*$F$4</f>
        <v>583.33333333333326</v>
      </c>
      <c r="F11" s="9">
        <f>+D11-E11</f>
        <v>1415.926413388931</v>
      </c>
      <c r="G11" s="9">
        <f>+E11*$D$5</f>
        <v>122.49999999999999</v>
      </c>
      <c r="H11" s="9">
        <f>+C11*$D$6</f>
        <v>50</v>
      </c>
      <c r="I11" s="9">
        <f>+D11+G11+H11</f>
        <v>2171.759746722264</v>
      </c>
      <c r="J11" s="10">
        <f>+C11-F11</f>
        <v>18584.07358661107</v>
      </c>
    </row>
    <row r="12" spans="2:11">
      <c r="B12" s="3">
        <v>2</v>
      </c>
      <c r="C12" s="9">
        <f>+J11</f>
        <v>18584.07358661107</v>
      </c>
      <c r="D12" s="4">
        <f t="shared" ref="D12:D22" si="0">-PMT($F$4,$D$3,$D$2,0,0)</f>
        <v>1999.2597467222643</v>
      </c>
      <c r="E12" s="9">
        <f t="shared" ref="E12:E22" si="1">+C12*$F$4</f>
        <v>542.03547960948947</v>
      </c>
      <c r="F12" s="9">
        <f t="shared" ref="F12:F22" si="2">+D12-E12</f>
        <v>1457.2242671127747</v>
      </c>
      <c r="G12" s="9">
        <f t="shared" ref="G12:G22" si="3">+E12*$D$5</f>
        <v>113.82745071799279</v>
      </c>
      <c r="H12" s="9">
        <f t="shared" ref="H12:H22" si="4">+C12*$D$6</f>
        <v>46.460183966527673</v>
      </c>
      <c r="I12" s="9">
        <f t="shared" ref="I12:I22" si="5">+D12+G12+H12</f>
        <v>2159.547381406785</v>
      </c>
      <c r="J12" s="10">
        <f t="shared" ref="J12:J21" si="6">+C12-F12</f>
        <v>17126.849319498295</v>
      </c>
    </row>
    <row r="13" spans="2:11">
      <c r="B13" s="3">
        <v>3</v>
      </c>
      <c r="C13" s="9">
        <f t="shared" ref="C13:C22" si="7">+J12</f>
        <v>17126.849319498295</v>
      </c>
      <c r="D13" s="4">
        <f t="shared" si="0"/>
        <v>1999.2597467222643</v>
      </c>
      <c r="E13" s="9">
        <f t="shared" si="1"/>
        <v>499.53310515203356</v>
      </c>
      <c r="F13" s="9">
        <f t="shared" si="2"/>
        <v>1499.7266415702306</v>
      </c>
      <c r="G13" s="9">
        <f t="shared" si="3"/>
        <v>104.90195208192705</v>
      </c>
      <c r="H13" s="9">
        <f t="shared" si="4"/>
        <v>42.817123298745734</v>
      </c>
      <c r="I13" s="9">
        <f t="shared" si="5"/>
        <v>2146.9788221029371</v>
      </c>
      <c r="J13" s="10">
        <f t="shared" si="6"/>
        <v>15627.122677928064</v>
      </c>
    </row>
    <row r="14" spans="2:11">
      <c r="B14" s="3">
        <v>4</v>
      </c>
      <c r="C14" s="9">
        <f t="shared" si="7"/>
        <v>15627.122677928064</v>
      </c>
      <c r="D14" s="4">
        <f t="shared" si="0"/>
        <v>1999.2597467222643</v>
      </c>
      <c r="E14" s="9">
        <f t="shared" si="1"/>
        <v>455.79107810623515</v>
      </c>
      <c r="F14" s="9">
        <f t="shared" si="2"/>
        <v>1543.4686686160292</v>
      </c>
      <c r="G14" s="9">
        <f t="shared" si="3"/>
        <v>95.716126402309371</v>
      </c>
      <c r="H14" s="9">
        <f t="shared" si="4"/>
        <v>39.067806694820163</v>
      </c>
      <c r="I14" s="9">
        <f t="shared" si="5"/>
        <v>2134.0436798193941</v>
      </c>
      <c r="J14" s="10">
        <f t="shared" si="6"/>
        <v>14083.654009312035</v>
      </c>
    </row>
    <row r="15" spans="2:11">
      <c r="B15" s="3">
        <v>5</v>
      </c>
      <c r="C15" s="9">
        <f t="shared" si="7"/>
        <v>14083.654009312035</v>
      </c>
      <c r="D15" s="4">
        <f t="shared" si="0"/>
        <v>1999.2597467222643</v>
      </c>
      <c r="E15" s="9">
        <f t="shared" si="1"/>
        <v>410.77324193826763</v>
      </c>
      <c r="F15" s="9">
        <f t="shared" si="2"/>
        <v>1588.4865047839967</v>
      </c>
      <c r="G15" s="9">
        <f t="shared" si="3"/>
        <v>86.262380807036195</v>
      </c>
      <c r="H15" s="9">
        <f t="shared" si="4"/>
        <v>35.209135023280091</v>
      </c>
      <c r="I15" s="9">
        <f t="shared" si="5"/>
        <v>2120.7312625525806</v>
      </c>
      <c r="J15" s="10">
        <f t="shared" si="6"/>
        <v>12495.167504528039</v>
      </c>
    </row>
    <row r="16" spans="2:11">
      <c r="B16" s="3">
        <v>6</v>
      </c>
      <c r="C16" s="9">
        <f t="shared" si="7"/>
        <v>12495.167504528039</v>
      </c>
      <c r="D16" s="4">
        <f t="shared" si="0"/>
        <v>1999.2597467222643</v>
      </c>
      <c r="E16" s="9">
        <f t="shared" si="1"/>
        <v>364.44238554873442</v>
      </c>
      <c r="F16" s="9">
        <f t="shared" si="2"/>
        <v>1634.8173611735299</v>
      </c>
      <c r="G16" s="9">
        <f t="shared" si="3"/>
        <v>76.532900965234219</v>
      </c>
      <c r="H16" s="9">
        <f t="shared" si="4"/>
        <v>31.237918761320099</v>
      </c>
      <c r="I16" s="9">
        <f t="shared" si="5"/>
        <v>2107.0305664488187</v>
      </c>
      <c r="J16" s="10">
        <f t="shared" si="6"/>
        <v>10860.35014335451</v>
      </c>
    </row>
    <row r="17" spans="2:10">
      <c r="B17" s="3">
        <v>7</v>
      </c>
      <c r="C17" s="9">
        <f t="shared" si="7"/>
        <v>10860.35014335451</v>
      </c>
      <c r="D17" s="4">
        <f t="shared" si="0"/>
        <v>1999.2597467222643</v>
      </c>
      <c r="E17" s="9">
        <f t="shared" si="1"/>
        <v>316.76021251450652</v>
      </c>
      <c r="F17" s="9">
        <f t="shared" si="2"/>
        <v>1682.4995342077577</v>
      </c>
      <c r="G17" s="9">
        <f t="shared" si="3"/>
        <v>66.519644628046365</v>
      </c>
      <c r="H17" s="9">
        <f t="shared" si="4"/>
        <v>27.150875358386276</v>
      </c>
      <c r="I17" s="9">
        <f t="shared" si="5"/>
        <v>2092.9302667086968</v>
      </c>
      <c r="J17" s="10">
        <f t="shared" si="6"/>
        <v>9177.8506091467516</v>
      </c>
    </row>
    <row r="18" spans="2:10">
      <c r="B18" s="3">
        <v>8</v>
      </c>
      <c r="C18" s="9">
        <f t="shared" si="7"/>
        <v>9177.8506091467516</v>
      </c>
      <c r="D18" s="4">
        <f t="shared" si="0"/>
        <v>1999.2597467222643</v>
      </c>
      <c r="E18" s="9">
        <f t="shared" si="1"/>
        <v>267.6873094334469</v>
      </c>
      <c r="F18" s="9">
        <f t="shared" si="2"/>
        <v>1731.5724372888174</v>
      </c>
      <c r="G18" s="9">
        <f t="shared" si="3"/>
        <v>56.214334981023846</v>
      </c>
      <c r="H18" s="9">
        <f t="shared" si="4"/>
        <v>22.94462652286688</v>
      </c>
      <c r="I18" s="9">
        <f t="shared" si="5"/>
        <v>2078.4187082261546</v>
      </c>
      <c r="J18" s="10">
        <f t="shared" si="6"/>
        <v>7446.2781718579345</v>
      </c>
    </row>
    <row r="19" spans="2:10">
      <c r="B19" s="3">
        <v>9</v>
      </c>
      <c r="C19" s="9">
        <f t="shared" si="7"/>
        <v>7446.2781718579345</v>
      </c>
      <c r="D19" s="4">
        <f t="shared" si="0"/>
        <v>1999.2597467222643</v>
      </c>
      <c r="E19" s="9">
        <f t="shared" si="1"/>
        <v>217.18311334585641</v>
      </c>
      <c r="F19" s="9">
        <f t="shared" si="2"/>
        <v>1782.0766333764079</v>
      </c>
      <c r="G19" s="9">
        <f t="shared" si="3"/>
        <v>45.608453802629846</v>
      </c>
      <c r="H19" s="9">
        <f t="shared" si="4"/>
        <v>18.615695429644838</v>
      </c>
      <c r="I19" s="9">
        <f t="shared" si="5"/>
        <v>2063.4838959545391</v>
      </c>
      <c r="J19" s="10">
        <f t="shared" si="6"/>
        <v>5664.2015384815268</v>
      </c>
    </row>
    <row r="20" spans="2:10">
      <c r="B20" s="3">
        <v>10</v>
      </c>
      <c r="C20" s="9">
        <f t="shared" si="7"/>
        <v>5664.2015384815268</v>
      </c>
      <c r="D20" s="4">
        <f t="shared" si="0"/>
        <v>1999.2597467222643</v>
      </c>
      <c r="E20" s="9">
        <f t="shared" si="1"/>
        <v>165.20587820571117</v>
      </c>
      <c r="F20" s="9">
        <f t="shared" si="2"/>
        <v>1834.0538685165532</v>
      </c>
      <c r="G20" s="9">
        <f t="shared" si="3"/>
        <v>34.693234423199343</v>
      </c>
      <c r="H20" s="9">
        <f t="shared" si="4"/>
        <v>14.160503846203817</v>
      </c>
      <c r="I20" s="9">
        <f t="shared" si="5"/>
        <v>2048.1134849916675</v>
      </c>
      <c r="J20" s="10">
        <f t="shared" si="6"/>
        <v>3830.1476699649738</v>
      </c>
    </row>
    <row r="21" spans="2:10">
      <c r="B21" s="3">
        <v>11</v>
      </c>
      <c r="C21" s="9">
        <f t="shared" si="7"/>
        <v>3830.1476699649738</v>
      </c>
      <c r="D21" s="4">
        <f t="shared" si="0"/>
        <v>1999.2597467222643</v>
      </c>
      <c r="E21" s="9">
        <f t="shared" si="1"/>
        <v>111.71264037397839</v>
      </c>
      <c r="F21" s="9">
        <f t="shared" si="2"/>
        <v>1887.547106348286</v>
      </c>
      <c r="G21" s="9">
        <f t="shared" si="3"/>
        <v>23.459654478535462</v>
      </c>
      <c r="H21" s="9">
        <f t="shared" si="4"/>
        <v>9.575369174912435</v>
      </c>
      <c r="I21" s="9">
        <f t="shared" si="5"/>
        <v>2032.294770375712</v>
      </c>
      <c r="J21" s="10">
        <f t="shared" si="6"/>
        <v>1942.6005636166879</v>
      </c>
    </row>
    <row r="22" spans="2:10">
      <c r="B22" s="15">
        <v>12</v>
      </c>
      <c r="C22" s="16">
        <f t="shared" si="7"/>
        <v>1942.6005636166879</v>
      </c>
      <c r="D22" s="17">
        <f t="shared" si="0"/>
        <v>1999.2597467222643</v>
      </c>
      <c r="E22" s="16">
        <f t="shared" si="1"/>
        <v>56.659183105486726</v>
      </c>
      <c r="F22" s="16">
        <f t="shared" si="2"/>
        <v>1942.6005636167774</v>
      </c>
      <c r="G22" s="16">
        <f t="shared" si="3"/>
        <v>11.898428452152212</v>
      </c>
      <c r="H22" s="16">
        <f t="shared" si="4"/>
        <v>4.8565014090417193</v>
      </c>
      <c r="I22" s="16">
        <f t="shared" si="5"/>
        <v>2016.0146765834584</v>
      </c>
      <c r="J22" s="18">
        <f>+ROUND(C22-F22,2)</f>
        <v>0</v>
      </c>
    </row>
    <row r="26" spans="2:10">
      <c r="D26" s="2"/>
      <c r="E26" s="2"/>
    </row>
    <row r="27" spans="2:10">
      <c r="D27" s="14"/>
      <c r="E27" s="14"/>
    </row>
    <row r="28" spans="2:10">
      <c r="D28" s="14"/>
    </row>
    <row r="29" spans="2:10">
      <c r="D29" s="14"/>
    </row>
    <row r="30" spans="2:10">
      <c r="D30" s="14"/>
    </row>
    <row r="31" spans="2:10">
      <c r="D31" s="14"/>
    </row>
    <row r="32" spans="2:10">
      <c r="D32" s="14"/>
    </row>
    <row r="33" spans="4:4">
      <c r="D33" s="14"/>
    </row>
    <row r="34" spans="4:4">
      <c r="D34" s="14"/>
    </row>
    <row r="35" spans="4:4">
      <c r="D35" s="14"/>
    </row>
    <row r="36" spans="4:4">
      <c r="D36" s="14"/>
    </row>
    <row r="37" spans="4:4">
      <c r="D37" s="14"/>
    </row>
    <row r="38" spans="4:4">
      <c r="D38" s="14"/>
    </row>
    <row r="39" spans="4:4">
      <c r="D39" s="14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J40"/>
  <sheetViews>
    <sheetView zoomScaleNormal="100" workbookViewId="0">
      <selection activeCell="F5" sqref="F5"/>
    </sheetView>
  </sheetViews>
  <sheetFormatPr baseColWidth="10" defaultRowHeight="15"/>
  <cols>
    <col min="3" max="4" width="13.5703125" customWidth="1"/>
    <col min="6" max="6" width="12" customWidth="1"/>
    <col min="10" max="10" width="12.28515625" customWidth="1"/>
  </cols>
  <sheetData>
    <row r="2" spans="2:10">
      <c r="B2" t="s">
        <v>9</v>
      </c>
      <c r="D2" s="8">
        <v>20000</v>
      </c>
    </row>
    <row r="3" spans="2:10">
      <c r="B3" t="s">
        <v>11</v>
      </c>
      <c r="D3">
        <v>12</v>
      </c>
      <c r="F3" t="s">
        <v>18</v>
      </c>
    </row>
    <row r="4" spans="2:10">
      <c r="B4" t="s">
        <v>10</v>
      </c>
      <c r="D4" s="1">
        <v>0.35</v>
      </c>
      <c r="E4" s="11" t="s">
        <v>16</v>
      </c>
      <c r="F4" s="12">
        <f>+D4/12</f>
        <v>2.9166666666666664E-2</v>
      </c>
    </row>
    <row r="5" spans="2:10">
      <c r="B5" t="s">
        <v>12</v>
      </c>
      <c r="D5" s="1">
        <v>0.21</v>
      </c>
    </row>
    <row r="6" spans="2:10">
      <c r="B6" t="s">
        <v>13</v>
      </c>
      <c r="D6" s="2">
        <v>2.5000000000000001E-3</v>
      </c>
    </row>
    <row r="10" spans="2:10" ht="45">
      <c r="B10" s="5" t="s">
        <v>0</v>
      </c>
      <c r="C10" s="6" t="s">
        <v>6</v>
      </c>
      <c r="D10" s="6" t="s">
        <v>14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0">
      <c r="B11" s="3">
        <v>1</v>
      </c>
      <c r="C11" s="9">
        <v>20000</v>
      </c>
      <c r="D11" s="4">
        <f>+F11+E11</f>
        <v>2250</v>
      </c>
      <c r="E11" s="9">
        <f>+C11*$F$4</f>
        <v>583.33333333333326</v>
      </c>
      <c r="F11" s="9">
        <f>+$D$2/$D$3</f>
        <v>1666.6666666666667</v>
      </c>
      <c r="G11" s="9">
        <f>+E11*$D$5</f>
        <v>122.49999999999999</v>
      </c>
      <c r="H11" s="9">
        <f>+C11*$D$6</f>
        <v>50</v>
      </c>
      <c r="I11" s="9">
        <f>+D11+G11+H11</f>
        <v>2422.5</v>
      </c>
      <c r="J11" s="10">
        <f>+C11-F11</f>
        <v>18333.333333333332</v>
      </c>
    </row>
    <row r="12" spans="2:10">
      <c r="B12" s="3">
        <v>2</v>
      </c>
      <c r="C12" s="9">
        <f>+J11</f>
        <v>18333.333333333332</v>
      </c>
      <c r="D12" s="4">
        <f t="shared" ref="D12:D22" si="0">+F12+E12</f>
        <v>2201.3888888888887</v>
      </c>
      <c r="E12" s="9">
        <f t="shared" ref="E12:E22" si="1">+C12*$F$4</f>
        <v>534.72222222222217</v>
      </c>
      <c r="F12" s="9">
        <f t="shared" ref="F12:F22" si="2">+$D$2/$D$3</f>
        <v>1666.6666666666667</v>
      </c>
      <c r="G12" s="9">
        <f t="shared" ref="G12:G22" si="3">+E12*$D$5</f>
        <v>112.29166666666666</v>
      </c>
      <c r="H12" s="9">
        <f t="shared" ref="H12:H22" si="4">+C12*$D$6</f>
        <v>45.833333333333329</v>
      </c>
      <c r="I12" s="9">
        <f t="shared" ref="I12:I22" si="5">+D12+G12+H12</f>
        <v>2359.5138888888887</v>
      </c>
      <c r="J12" s="10">
        <f t="shared" ref="J12:J21" si="6">+C12-F12</f>
        <v>16666.666666666664</v>
      </c>
    </row>
    <row r="13" spans="2:10">
      <c r="B13" s="3">
        <v>3</v>
      </c>
      <c r="C13" s="9">
        <f t="shared" ref="C13:C22" si="7">+J12</f>
        <v>16666.666666666664</v>
      </c>
      <c r="D13" s="4">
        <f t="shared" si="0"/>
        <v>2152.7777777777778</v>
      </c>
      <c r="E13" s="9">
        <f t="shared" si="1"/>
        <v>486.11111111111097</v>
      </c>
      <c r="F13" s="9">
        <f t="shared" si="2"/>
        <v>1666.6666666666667</v>
      </c>
      <c r="G13" s="9">
        <f t="shared" si="3"/>
        <v>102.0833333333333</v>
      </c>
      <c r="H13" s="9">
        <f t="shared" si="4"/>
        <v>41.666666666666664</v>
      </c>
      <c r="I13" s="9">
        <f t="shared" si="5"/>
        <v>2296.5277777777778</v>
      </c>
      <c r="J13" s="10">
        <f t="shared" si="6"/>
        <v>14999.999999999998</v>
      </c>
    </row>
    <row r="14" spans="2:10">
      <c r="B14" s="3">
        <v>4</v>
      </c>
      <c r="C14" s="9">
        <f t="shared" si="7"/>
        <v>14999.999999999998</v>
      </c>
      <c r="D14" s="4">
        <f t="shared" si="0"/>
        <v>2104.1666666666665</v>
      </c>
      <c r="E14" s="9">
        <f t="shared" si="1"/>
        <v>437.49999999999989</v>
      </c>
      <c r="F14" s="9">
        <f t="shared" si="2"/>
        <v>1666.6666666666667</v>
      </c>
      <c r="G14" s="9">
        <f t="shared" si="3"/>
        <v>91.874999999999972</v>
      </c>
      <c r="H14" s="9">
        <f t="shared" si="4"/>
        <v>37.499999999999993</v>
      </c>
      <c r="I14" s="9">
        <f t="shared" si="5"/>
        <v>2233.5416666666665</v>
      </c>
      <c r="J14" s="10">
        <f t="shared" si="6"/>
        <v>13333.333333333332</v>
      </c>
    </row>
    <row r="15" spans="2:10">
      <c r="B15" s="3">
        <v>5</v>
      </c>
      <c r="C15" s="9">
        <f t="shared" si="7"/>
        <v>13333.333333333332</v>
      </c>
      <c r="D15" s="4">
        <f t="shared" si="0"/>
        <v>2055.5555555555557</v>
      </c>
      <c r="E15" s="9">
        <f t="shared" si="1"/>
        <v>388.8888888888888</v>
      </c>
      <c r="F15" s="9">
        <f t="shared" si="2"/>
        <v>1666.6666666666667</v>
      </c>
      <c r="G15" s="9">
        <f t="shared" si="3"/>
        <v>81.666666666666643</v>
      </c>
      <c r="H15" s="9">
        <f t="shared" si="4"/>
        <v>33.333333333333329</v>
      </c>
      <c r="I15" s="9">
        <f t="shared" si="5"/>
        <v>2170.5555555555557</v>
      </c>
      <c r="J15" s="10">
        <f t="shared" si="6"/>
        <v>11666.666666666666</v>
      </c>
    </row>
    <row r="16" spans="2:10">
      <c r="B16" s="3">
        <v>6</v>
      </c>
      <c r="C16" s="9">
        <f t="shared" si="7"/>
        <v>11666.666666666666</v>
      </c>
      <c r="D16" s="4">
        <f t="shared" si="0"/>
        <v>2006.9444444444443</v>
      </c>
      <c r="E16" s="9">
        <f t="shared" si="1"/>
        <v>340.27777777777771</v>
      </c>
      <c r="F16" s="9">
        <f t="shared" si="2"/>
        <v>1666.6666666666667</v>
      </c>
      <c r="G16" s="9">
        <f t="shared" si="3"/>
        <v>71.458333333333314</v>
      </c>
      <c r="H16" s="9">
        <f t="shared" si="4"/>
        <v>29.166666666666664</v>
      </c>
      <c r="I16" s="9">
        <f t="shared" si="5"/>
        <v>2107.5694444444443</v>
      </c>
      <c r="J16" s="10">
        <f t="shared" si="6"/>
        <v>10000</v>
      </c>
    </row>
    <row r="17" spans="2:10">
      <c r="B17" s="3">
        <v>7</v>
      </c>
      <c r="C17" s="9">
        <f t="shared" si="7"/>
        <v>10000</v>
      </c>
      <c r="D17" s="4">
        <f t="shared" si="0"/>
        <v>1958.3333333333335</v>
      </c>
      <c r="E17" s="9">
        <f t="shared" si="1"/>
        <v>291.66666666666663</v>
      </c>
      <c r="F17" s="9">
        <f t="shared" si="2"/>
        <v>1666.6666666666667</v>
      </c>
      <c r="G17" s="9">
        <f t="shared" si="3"/>
        <v>61.249999999999993</v>
      </c>
      <c r="H17" s="9">
        <f t="shared" si="4"/>
        <v>25</v>
      </c>
      <c r="I17" s="9">
        <f t="shared" si="5"/>
        <v>2044.5833333333335</v>
      </c>
      <c r="J17" s="10">
        <f t="shared" si="6"/>
        <v>8333.3333333333339</v>
      </c>
    </row>
    <row r="18" spans="2:10">
      <c r="B18" s="3">
        <v>8</v>
      </c>
      <c r="C18" s="9">
        <f t="shared" si="7"/>
        <v>8333.3333333333339</v>
      </c>
      <c r="D18" s="4">
        <f t="shared" si="0"/>
        <v>1909.7222222222222</v>
      </c>
      <c r="E18" s="9">
        <f t="shared" si="1"/>
        <v>243.05555555555554</v>
      </c>
      <c r="F18" s="9">
        <f t="shared" si="2"/>
        <v>1666.6666666666667</v>
      </c>
      <c r="G18" s="9">
        <f t="shared" si="3"/>
        <v>51.041666666666664</v>
      </c>
      <c r="H18" s="9">
        <f t="shared" si="4"/>
        <v>20.833333333333336</v>
      </c>
      <c r="I18" s="9">
        <f t="shared" si="5"/>
        <v>1981.5972222222222</v>
      </c>
      <c r="J18" s="10">
        <f t="shared" si="6"/>
        <v>6666.666666666667</v>
      </c>
    </row>
    <row r="19" spans="2:10">
      <c r="B19" s="3">
        <v>9</v>
      </c>
      <c r="C19" s="9">
        <f t="shared" si="7"/>
        <v>6666.666666666667</v>
      </c>
      <c r="D19" s="4">
        <f t="shared" si="0"/>
        <v>1861.1111111111111</v>
      </c>
      <c r="E19" s="9">
        <f t="shared" si="1"/>
        <v>194.44444444444443</v>
      </c>
      <c r="F19" s="9">
        <f t="shared" si="2"/>
        <v>1666.6666666666667</v>
      </c>
      <c r="G19" s="9">
        <f t="shared" si="3"/>
        <v>40.833333333333329</v>
      </c>
      <c r="H19" s="9">
        <f t="shared" si="4"/>
        <v>16.666666666666668</v>
      </c>
      <c r="I19" s="9">
        <f t="shared" si="5"/>
        <v>1918.6111111111111</v>
      </c>
      <c r="J19" s="10">
        <f t="shared" si="6"/>
        <v>5000</v>
      </c>
    </row>
    <row r="20" spans="2:10">
      <c r="B20" s="3">
        <v>10</v>
      </c>
      <c r="C20" s="9">
        <f t="shared" si="7"/>
        <v>5000</v>
      </c>
      <c r="D20" s="4">
        <f t="shared" si="0"/>
        <v>1812.5</v>
      </c>
      <c r="E20" s="9">
        <f t="shared" si="1"/>
        <v>145.83333333333331</v>
      </c>
      <c r="F20" s="9">
        <f t="shared" si="2"/>
        <v>1666.6666666666667</v>
      </c>
      <c r="G20" s="9">
        <f t="shared" si="3"/>
        <v>30.624999999999996</v>
      </c>
      <c r="H20" s="9">
        <f t="shared" si="4"/>
        <v>12.5</v>
      </c>
      <c r="I20" s="9">
        <f t="shared" si="5"/>
        <v>1855.625</v>
      </c>
      <c r="J20" s="10">
        <f t="shared" si="6"/>
        <v>3333.333333333333</v>
      </c>
    </row>
    <row r="21" spans="2:10">
      <c r="B21" s="3">
        <v>11</v>
      </c>
      <c r="C21" s="9">
        <f t="shared" si="7"/>
        <v>3333.333333333333</v>
      </c>
      <c r="D21" s="4">
        <f t="shared" si="0"/>
        <v>1763.8888888888889</v>
      </c>
      <c r="E21" s="9">
        <f t="shared" si="1"/>
        <v>97.2222222222222</v>
      </c>
      <c r="F21" s="9">
        <f t="shared" si="2"/>
        <v>1666.6666666666667</v>
      </c>
      <c r="G21" s="9">
        <f t="shared" si="3"/>
        <v>20.416666666666661</v>
      </c>
      <c r="H21" s="9">
        <f t="shared" si="4"/>
        <v>8.3333333333333321</v>
      </c>
      <c r="I21" s="9">
        <f t="shared" si="5"/>
        <v>1792.6388888888889</v>
      </c>
      <c r="J21" s="10">
        <f t="shared" si="6"/>
        <v>1666.6666666666663</v>
      </c>
    </row>
    <row r="22" spans="2:10">
      <c r="B22" s="15">
        <v>12</v>
      </c>
      <c r="C22" s="16">
        <f t="shared" si="7"/>
        <v>1666.6666666666663</v>
      </c>
      <c r="D22" s="17">
        <f t="shared" si="0"/>
        <v>1715.2777777777778</v>
      </c>
      <c r="E22" s="16">
        <f t="shared" si="1"/>
        <v>48.611111111111093</v>
      </c>
      <c r="F22" s="16">
        <f t="shared" si="2"/>
        <v>1666.6666666666667</v>
      </c>
      <c r="G22" s="16">
        <f t="shared" si="3"/>
        <v>10.208333333333329</v>
      </c>
      <c r="H22" s="16">
        <f t="shared" si="4"/>
        <v>4.1666666666666661</v>
      </c>
      <c r="I22" s="16">
        <f t="shared" si="5"/>
        <v>1729.6527777777778</v>
      </c>
      <c r="J22" s="18">
        <f>+ROUND(C22-F22,2)</f>
        <v>0</v>
      </c>
    </row>
    <row r="27" spans="2:10">
      <c r="D27" s="2">
        <f>+IRR(D28:D40,0.1)</f>
        <v>2.9166666666666573E-2</v>
      </c>
      <c r="E27" s="2">
        <f>+IRR(E28:E40,0.1)</f>
        <v>3.7791666666911701E-2</v>
      </c>
    </row>
    <row r="28" spans="2:10">
      <c r="D28" s="14">
        <v>-20000</v>
      </c>
      <c r="E28" s="14">
        <v>-20000</v>
      </c>
    </row>
    <row r="29" spans="2:10">
      <c r="D29" s="14">
        <v>2250</v>
      </c>
      <c r="E29">
        <v>2422.5</v>
      </c>
    </row>
    <row r="30" spans="2:10">
      <c r="D30" s="14">
        <v>2201.3888888888887</v>
      </c>
      <c r="E30">
        <v>2359.5138888888887</v>
      </c>
    </row>
    <row r="31" spans="2:10">
      <c r="D31" s="14">
        <v>2152.7777777777778</v>
      </c>
      <c r="E31">
        <v>2296.5277777777778</v>
      </c>
    </row>
    <row r="32" spans="2:10">
      <c r="D32" s="14">
        <v>2104.1666666666665</v>
      </c>
      <c r="E32">
        <v>2233.5416666666665</v>
      </c>
    </row>
    <row r="33" spans="4:5">
      <c r="D33" s="14">
        <v>2055.5555555555557</v>
      </c>
      <c r="E33">
        <v>2170.5555555555557</v>
      </c>
    </row>
    <row r="34" spans="4:5">
      <c r="D34" s="14">
        <v>2006.9444444444446</v>
      </c>
      <c r="E34">
        <v>2107.5694444444443</v>
      </c>
    </row>
    <row r="35" spans="4:5">
      <c r="D35" s="14">
        <v>1958.3333333333335</v>
      </c>
      <c r="E35">
        <v>2044.5833333333335</v>
      </c>
    </row>
    <row r="36" spans="4:5">
      <c r="D36" s="14">
        <v>1909.7222222222222</v>
      </c>
      <c r="E36">
        <v>1981.5972222222222</v>
      </c>
    </row>
    <row r="37" spans="4:5">
      <c r="D37" s="14">
        <v>1861.1111111111113</v>
      </c>
      <c r="E37">
        <v>1918.6111111111113</v>
      </c>
    </row>
    <row r="38" spans="4:5">
      <c r="D38" s="14">
        <v>1812.5</v>
      </c>
      <c r="E38">
        <v>1855.625</v>
      </c>
    </row>
    <row r="39" spans="4:5">
      <c r="D39" s="14">
        <v>1763.8888888888889</v>
      </c>
      <c r="E39">
        <v>1792.6388888888889</v>
      </c>
    </row>
    <row r="40" spans="4:5">
      <c r="D40" s="14">
        <v>1715.2777777777778</v>
      </c>
      <c r="E40">
        <v>1729.6527777777778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J22"/>
  <sheetViews>
    <sheetView zoomScale="145" zoomScaleNormal="145" workbookViewId="0">
      <selection activeCell="I5" sqref="I5"/>
    </sheetView>
  </sheetViews>
  <sheetFormatPr baseColWidth="10" defaultRowHeight="15"/>
  <cols>
    <col min="3" max="4" width="13.5703125" customWidth="1"/>
    <col min="6" max="6" width="12" customWidth="1"/>
    <col min="10" max="10" width="12.28515625" customWidth="1"/>
  </cols>
  <sheetData>
    <row r="2" spans="2:10">
      <c r="B2" t="s">
        <v>9</v>
      </c>
      <c r="D2" s="8">
        <v>20000</v>
      </c>
    </row>
    <row r="3" spans="2:10">
      <c r="B3" t="s">
        <v>11</v>
      </c>
      <c r="D3">
        <v>12</v>
      </c>
      <c r="F3" t="s">
        <v>18</v>
      </c>
    </row>
    <row r="4" spans="2:10">
      <c r="B4" t="s">
        <v>10</v>
      </c>
      <c r="D4" s="1">
        <v>0.35</v>
      </c>
      <c r="E4" s="11" t="s">
        <v>16</v>
      </c>
      <c r="F4" s="12">
        <f>+D4/12</f>
        <v>2.9166666666666664E-2</v>
      </c>
    </row>
    <row r="5" spans="2:10">
      <c r="B5" t="s">
        <v>12</v>
      </c>
      <c r="D5" s="1">
        <v>0.21</v>
      </c>
    </row>
    <row r="6" spans="2:10">
      <c r="B6" t="s">
        <v>13</v>
      </c>
      <c r="D6" s="2">
        <v>2.5000000000000001E-3</v>
      </c>
    </row>
    <row r="10" spans="2:10" ht="45">
      <c r="B10" s="5" t="s">
        <v>0</v>
      </c>
      <c r="C10" s="6" t="s">
        <v>6</v>
      </c>
      <c r="D10" s="6" t="s">
        <v>15</v>
      </c>
      <c r="E10" s="6" t="s">
        <v>1</v>
      </c>
      <c r="F10" s="6" t="s">
        <v>2</v>
      </c>
      <c r="G10" s="6" t="s">
        <v>3</v>
      </c>
      <c r="H10" s="6" t="s">
        <v>4</v>
      </c>
      <c r="I10" s="6" t="s">
        <v>7</v>
      </c>
      <c r="J10" s="7" t="s">
        <v>5</v>
      </c>
    </row>
    <row r="11" spans="2:10">
      <c r="B11" s="3">
        <v>1</v>
      </c>
      <c r="C11" s="9">
        <v>20000</v>
      </c>
      <c r="D11" s="4">
        <f>+E11+F11</f>
        <v>583.33333333333326</v>
      </c>
      <c r="E11" s="9">
        <f>+C11*$F$4</f>
        <v>583.33333333333326</v>
      </c>
      <c r="F11" s="9"/>
      <c r="G11" s="9">
        <f>+E11*$D$5</f>
        <v>122.49999999999999</v>
      </c>
      <c r="H11" s="9">
        <f>+C11*$D$6</f>
        <v>50</v>
      </c>
      <c r="I11" s="9">
        <f>+D11+G11+H11</f>
        <v>755.83333333333326</v>
      </c>
      <c r="J11" s="10">
        <f>+C11-F11</f>
        <v>20000</v>
      </c>
    </row>
    <row r="12" spans="2:10">
      <c r="B12" s="3">
        <v>2</v>
      </c>
      <c r="C12" s="9">
        <f>+J11</f>
        <v>20000</v>
      </c>
      <c r="D12" s="4">
        <f t="shared" ref="D12:D22" si="0">+E12+F12</f>
        <v>583.33333333333326</v>
      </c>
      <c r="E12" s="9">
        <f t="shared" ref="E12:E22" si="1">+C12*$F$4</f>
        <v>583.33333333333326</v>
      </c>
      <c r="F12" s="9"/>
      <c r="G12" s="9">
        <f t="shared" ref="G12:G22" si="2">+E12*$D$5</f>
        <v>122.49999999999999</v>
      </c>
      <c r="H12" s="9">
        <f t="shared" ref="H12:H22" si="3">+C12*$D$6</f>
        <v>50</v>
      </c>
      <c r="I12" s="9">
        <f t="shared" ref="I12:I22" si="4">+D12+G12+H12</f>
        <v>755.83333333333326</v>
      </c>
      <c r="J12" s="10">
        <f t="shared" ref="J12:J21" si="5">+C12-F12</f>
        <v>20000</v>
      </c>
    </row>
    <row r="13" spans="2:10">
      <c r="B13" s="3">
        <v>3</v>
      </c>
      <c r="C13" s="9">
        <f t="shared" ref="C13:C22" si="6">+J12</f>
        <v>20000</v>
      </c>
      <c r="D13" s="4">
        <f t="shared" si="0"/>
        <v>583.33333333333326</v>
      </c>
      <c r="E13" s="9">
        <f t="shared" si="1"/>
        <v>583.33333333333326</v>
      </c>
      <c r="F13" s="9"/>
      <c r="G13" s="9">
        <f t="shared" si="2"/>
        <v>122.49999999999999</v>
      </c>
      <c r="H13" s="9">
        <f t="shared" si="3"/>
        <v>50</v>
      </c>
      <c r="I13" s="9">
        <f t="shared" si="4"/>
        <v>755.83333333333326</v>
      </c>
      <c r="J13" s="10">
        <f t="shared" si="5"/>
        <v>20000</v>
      </c>
    </row>
    <row r="14" spans="2:10">
      <c r="B14" s="3">
        <v>4</v>
      </c>
      <c r="C14" s="9">
        <f t="shared" si="6"/>
        <v>20000</v>
      </c>
      <c r="D14" s="4">
        <f t="shared" si="0"/>
        <v>583.33333333333326</v>
      </c>
      <c r="E14" s="9">
        <f t="shared" si="1"/>
        <v>583.33333333333326</v>
      </c>
      <c r="F14" s="9"/>
      <c r="G14" s="9">
        <f t="shared" si="2"/>
        <v>122.49999999999999</v>
      </c>
      <c r="H14" s="9">
        <f t="shared" si="3"/>
        <v>50</v>
      </c>
      <c r="I14" s="9">
        <f t="shared" si="4"/>
        <v>755.83333333333326</v>
      </c>
      <c r="J14" s="10">
        <f t="shared" si="5"/>
        <v>20000</v>
      </c>
    </row>
    <row r="15" spans="2:10">
      <c r="B15" s="3">
        <v>5</v>
      </c>
      <c r="C15" s="9">
        <f t="shared" si="6"/>
        <v>20000</v>
      </c>
      <c r="D15" s="4">
        <f t="shared" si="0"/>
        <v>583.33333333333326</v>
      </c>
      <c r="E15" s="9">
        <f t="shared" si="1"/>
        <v>583.33333333333326</v>
      </c>
      <c r="F15" s="9"/>
      <c r="G15" s="9">
        <f t="shared" si="2"/>
        <v>122.49999999999999</v>
      </c>
      <c r="H15" s="9">
        <f t="shared" si="3"/>
        <v>50</v>
      </c>
      <c r="I15" s="9">
        <f t="shared" si="4"/>
        <v>755.83333333333326</v>
      </c>
      <c r="J15" s="10">
        <f t="shared" si="5"/>
        <v>20000</v>
      </c>
    </row>
    <row r="16" spans="2:10">
      <c r="B16" s="3">
        <v>6</v>
      </c>
      <c r="C16" s="9">
        <f t="shared" si="6"/>
        <v>20000</v>
      </c>
      <c r="D16" s="4">
        <f t="shared" si="0"/>
        <v>583.33333333333326</v>
      </c>
      <c r="E16" s="9">
        <f t="shared" si="1"/>
        <v>583.33333333333326</v>
      </c>
      <c r="F16" s="9"/>
      <c r="G16" s="9">
        <f t="shared" si="2"/>
        <v>122.49999999999999</v>
      </c>
      <c r="H16" s="9">
        <f t="shared" si="3"/>
        <v>50</v>
      </c>
      <c r="I16" s="9">
        <f t="shared" si="4"/>
        <v>755.83333333333326</v>
      </c>
      <c r="J16" s="10">
        <f t="shared" si="5"/>
        <v>20000</v>
      </c>
    </row>
    <row r="17" spans="2:10">
      <c r="B17" s="3">
        <v>7</v>
      </c>
      <c r="C17" s="9">
        <f t="shared" si="6"/>
        <v>20000</v>
      </c>
      <c r="D17" s="4">
        <f t="shared" si="0"/>
        <v>583.33333333333326</v>
      </c>
      <c r="E17" s="9">
        <f t="shared" si="1"/>
        <v>583.33333333333326</v>
      </c>
      <c r="F17" s="9"/>
      <c r="G17" s="9">
        <f t="shared" si="2"/>
        <v>122.49999999999999</v>
      </c>
      <c r="H17" s="9">
        <f t="shared" si="3"/>
        <v>50</v>
      </c>
      <c r="I17" s="9">
        <f t="shared" si="4"/>
        <v>755.83333333333326</v>
      </c>
      <c r="J17" s="10">
        <f t="shared" si="5"/>
        <v>20000</v>
      </c>
    </row>
    <row r="18" spans="2:10">
      <c r="B18" s="3">
        <v>8</v>
      </c>
      <c r="C18" s="9">
        <f t="shared" si="6"/>
        <v>20000</v>
      </c>
      <c r="D18" s="4">
        <f t="shared" si="0"/>
        <v>583.33333333333326</v>
      </c>
      <c r="E18" s="9">
        <f t="shared" si="1"/>
        <v>583.33333333333326</v>
      </c>
      <c r="F18" s="9"/>
      <c r="G18" s="9">
        <f t="shared" si="2"/>
        <v>122.49999999999999</v>
      </c>
      <c r="H18" s="9">
        <f t="shared" si="3"/>
        <v>50</v>
      </c>
      <c r="I18" s="9">
        <f t="shared" si="4"/>
        <v>755.83333333333326</v>
      </c>
      <c r="J18" s="10">
        <f t="shared" si="5"/>
        <v>20000</v>
      </c>
    </row>
    <row r="19" spans="2:10">
      <c r="B19" s="3">
        <v>9</v>
      </c>
      <c r="C19" s="9">
        <f t="shared" si="6"/>
        <v>20000</v>
      </c>
      <c r="D19" s="4">
        <f t="shared" si="0"/>
        <v>583.33333333333326</v>
      </c>
      <c r="E19" s="9">
        <f t="shared" si="1"/>
        <v>583.33333333333326</v>
      </c>
      <c r="F19" s="9"/>
      <c r="G19" s="9">
        <f t="shared" si="2"/>
        <v>122.49999999999999</v>
      </c>
      <c r="H19" s="9">
        <f t="shared" si="3"/>
        <v>50</v>
      </c>
      <c r="I19" s="9">
        <f t="shared" si="4"/>
        <v>755.83333333333326</v>
      </c>
      <c r="J19" s="10">
        <f t="shared" si="5"/>
        <v>20000</v>
      </c>
    </row>
    <row r="20" spans="2:10">
      <c r="B20" s="3">
        <v>10</v>
      </c>
      <c r="C20" s="9">
        <f t="shared" si="6"/>
        <v>20000</v>
      </c>
      <c r="D20" s="4">
        <f t="shared" si="0"/>
        <v>583.33333333333326</v>
      </c>
      <c r="E20" s="9">
        <f t="shared" si="1"/>
        <v>583.33333333333326</v>
      </c>
      <c r="F20" s="9"/>
      <c r="G20" s="9">
        <f t="shared" si="2"/>
        <v>122.49999999999999</v>
      </c>
      <c r="H20" s="9">
        <f t="shared" si="3"/>
        <v>50</v>
      </c>
      <c r="I20" s="9">
        <f t="shared" si="4"/>
        <v>755.83333333333326</v>
      </c>
      <c r="J20" s="10">
        <f t="shared" si="5"/>
        <v>20000</v>
      </c>
    </row>
    <row r="21" spans="2:10">
      <c r="B21" s="3">
        <v>11</v>
      </c>
      <c r="C21" s="9">
        <f t="shared" si="6"/>
        <v>20000</v>
      </c>
      <c r="D21" s="4">
        <f t="shared" si="0"/>
        <v>583.33333333333326</v>
      </c>
      <c r="E21" s="9">
        <f t="shared" si="1"/>
        <v>583.33333333333326</v>
      </c>
      <c r="F21" s="9"/>
      <c r="G21" s="9">
        <f t="shared" si="2"/>
        <v>122.49999999999999</v>
      </c>
      <c r="H21" s="9">
        <f t="shared" si="3"/>
        <v>50</v>
      </c>
      <c r="I21" s="9">
        <f t="shared" si="4"/>
        <v>755.83333333333326</v>
      </c>
      <c r="J21" s="10">
        <f t="shared" si="5"/>
        <v>20000</v>
      </c>
    </row>
    <row r="22" spans="2:10">
      <c r="B22" s="15">
        <v>12</v>
      </c>
      <c r="C22" s="16">
        <f t="shared" si="6"/>
        <v>20000</v>
      </c>
      <c r="D22" s="17">
        <f t="shared" si="0"/>
        <v>20583.333333333332</v>
      </c>
      <c r="E22" s="16">
        <f t="shared" si="1"/>
        <v>583.33333333333326</v>
      </c>
      <c r="F22" s="16">
        <f>+D2</f>
        <v>20000</v>
      </c>
      <c r="G22" s="16">
        <f t="shared" si="2"/>
        <v>122.49999999999999</v>
      </c>
      <c r="H22" s="16">
        <f t="shared" si="3"/>
        <v>50</v>
      </c>
      <c r="I22" s="16">
        <f t="shared" si="4"/>
        <v>20755.833333333332</v>
      </c>
      <c r="J22" s="18">
        <f>+ROUND(C22-F22,2)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Frances</vt:lpstr>
      <vt:lpstr>Alemán</vt:lpstr>
      <vt:lpstr>Americano</vt:lpstr>
      <vt:lpstr>Frances (sol)</vt:lpstr>
      <vt:lpstr>Alemán (sol)</vt:lpstr>
      <vt:lpstr>Americano (sol)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V</dc:creator>
  <cp:lastModifiedBy>German V</cp:lastModifiedBy>
  <dcterms:created xsi:type="dcterms:W3CDTF">2017-05-17T13:12:12Z</dcterms:created>
  <dcterms:modified xsi:type="dcterms:W3CDTF">2024-03-11T14:05:58Z</dcterms:modified>
</cp:coreProperties>
</file>