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dadcuyo-my.sharepoint.com/personal/clarisa_alejandrino_uncuyo_edu_ar/Documents/Clarisa/2025/HC Mendoza/Curso/Presentaciones/"/>
    </mc:Choice>
  </mc:AlternateContent>
  <xr:revisionPtr revIDLastSave="21" documentId="8_{6DE5FCD9-A675-4887-B619-2932C942EEC7}" xr6:coauthVersionLast="47" xr6:coauthVersionMax="47" xr10:uidLastSave="{69DE6E79-0169-4C30-ACD8-18813EE0FABD}"/>
  <bookViews>
    <workbookView xWindow="20370" yWindow="-120" windowWidth="19440" windowHeight="15000" activeTab="3" xr2:uid="{00000000-000D-0000-FFFF-FFFF00000000}"/>
  </bookViews>
  <sheets>
    <sheet name="DA ALCANCE 1" sheetId="2" r:id="rId1"/>
    <sheet name="DA ALCANCE 2" sheetId="3" r:id="rId2"/>
    <sheet name="INVENTARIO" sheetId="1" r:id="rId3"/>
    <sheet name="INVENTARIO V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" l="1"/>
  <c r="L12" i="4"/>
  <c r="K8" i="4"/>
  <c r="L8" i="4" s="1"/>
  <c r="K9" i="4"/>
  <c r="L9" i="4" s="1"/>
  <c r="K10" i="4"/>
  <c r="L10" i="4" s="1"/>
  <c r="K11" i="4"/>
  <c r="L11" i="4" s="1"/>
  <c r="K12" i="4"/>
  <c r="K7" i="4"/>
  <c r="I15" i="3" l="1"/>
  <c r="K6" i="4"/>
  <c r="L6" i="4" s="1"/>
  <c r="L7" i="4"/>
  <c r="C6" i="4"/>
  <c r="D3" i="4"/>
  <c r="H5" i="4" s="1"/>
  <c r="K5" i="4" s="1"/>
  <c r="L5" i="4" s="1"/>
  <c r="H4" i="4" l="1"/>
  <c r="K4" i="4" s="1"/>
  <c r="L4" i="4" s="1"/>
  <c r="C21" i="2"/>
  <c r="D4" i="1"/>
  <c r="H4" i="1" s="1"/>
  <c r="H5" i="1"/>
  <c r="I5" i="1" s="1"/>
  <c r="D2" i="1"/>
  <c r="H2" i="1" s="1"/>
  <c r="I2" i="1" s="1"/>
  <c r="D3" i="1"/>
  <c r="H3" i="1" s="1"/>
  <c r="I3" i="1" s="1"/>
  <c r="C3" i="1"/>
  <c r="J13" i="2"/>
  <c r="I4" i="1" l="1"/>
  <c r="I8" i="1" s="1"/>
  <c r="K3" i="4"/>
  <c r="L3" i="4" s="1"/>
  <c r="L16" i="4" s="1"/>
</calcChain>
</file>

<file path=xl/sharedStrings.xml><?xml version="1.0" encoding="utf-8"?>
<sst xmlns="http://schemas.openxmlformats.org/spreadsheetml/2006/main" count="126" uniqueCount="85">
  <si>
    <t>Actividad</t>
  </si>
  <si>
    <t>Unidad de medida</t>
  </si>
  <si>
    <t>Cantidad utilizada</t>
  </si>
  <si>
    <t>Factor de emisión</t>
  </si>
  <si>
    <t>Unidad FE</t>
  </si>
  <si>
    <t>Fuente del FE</t>
  </si>
  <si>
    <t>Emisiones (kg CO2e)</t>
  </si>
  <si>
    <t>Emisiones (ton CO2e)</t>
  </si>
  <si>
    <t>ALCANCE</t>
  </si>
  <si>
    <t>Fuentes móviles</t>
  </si>
  <si>
    <t>Tipo de combustible</t>
  </si>
  <si>
    <t>Consumo anual</t>
  </si>
  <si>
    <t>Unidad</t>
  </si>
  <si>
    <t>Vehículo / Equipo</t>
  </si>
  <si>
    <t>Observaciones / otros (opcional)</t>
  </si>
  <si>
    <t>Litro</t>
  </si>
  <si>
    <t>Fuentes fijas</t>
  </si>
  <si>
    <t>Coque</t>
  </si>
  <si>
    <t>Equipo / Instalación</t>
  </si>
  <si>
    <t>Leña</t>
  </si>
  <si>
    <t>Gas Natural</t>
  </si>
  <si>
    <t>Biogás</t>
  </si>
  <si>
    <t>GLP</t>
  </si>
  <si>
    <t>Unidades:</t>
  </si>
  <si>
    <t>Tipo de gas</t>
  </si>
  <si>
    <t>Cantidad anual recargada</t>
  </si>
  <si>
    <t>Consumo en kWh</t>
  </si>
  <si>
    <t>Observaciones</t>
  </si>
  <si>
    <t>Tipo de energía</t>
  </si>
  <si>
    <t>ALCANCE 1</t>
  </si>
  <si>
    <t>ALCANCE 2</t>
  </si>
  <si>
    <t>Consumo eléctrico (anual)</t>
  </si>
  <si>
    <t>Consumo de otros tipos de energía (vapor, energía térmica)</t>
  </si>
  <si>
    <t>Procesos físicos y/o químicos</t>
  </si>
  <si>
    <t xml:space="preserve">Descripción de la emisión </t>
  </si>
  <si>
    <t xml:space="preserve">Cantidad anual </t>
  </si>
  <si>
    <t>Proceso de medición o modelado</t>
  </si>
  <si>
    <t>Emisiones fugitivas: Gases refrigerantes</t>
  </si>
  <si>
    <t>TOTAL 
(ton CO2eq.)</t>
  </si>
  <si>
    <t>Gas Natural de red</t>
  </si>
  <si>
    <t>Bimestre</t>
  </si>
  <si>
    <t>Consumo (m3)</t>
  </si>
  <si>
    <t>m3</t>
  </si>
  <si>
    <t>cocina, calefón y calefacción</t>
  </si>
  <si>
    <t xml:space="preserve">Datos primarios de boleta 2025 </t>
  </si>
  <si>
    <t>Energía eléctrica de red</t>
  </si>
  <si>
    <t>Consumo (kWh)</t>
  </si>
  <si>
    <t xml:space="preserve">Periodo </t>
  </si>
  <si>
    <t>Equipo o instalación</t>
  </si>
  <si>
    <t>Oficina 1</t>
  </si>
  <si>
    <t>set 2024- agost 2025</t>
  </si>
  <si>
    <t>Aire acondicionado</t>
  </si>
  <si>
    <t>R22</t>
  </si>
  <si>
    <t>kg</t>
  </si>
  <si>
    <t>Fuente fija a gas natural</t>
  </si>
  <si>
    <t>Emisiones fugitivas de gas refrigerante R22</t>
  </si>
  <si>
    <t>kWh</t>
  </si>
  <si>
    <t> kg CO₂ eq/kWh</t>
  </si>
  <si>
    <t> kg CO₂ eq/kg HFC -22)</t>
  </si>
  <si>
    <t>AR6</t>
  </si>
  <si>
    <t>kg CO2/TJ</t>
  </si>
  <si>
    <t>TJ</t>
  </si>
  <si>
    <t>Promedio CAMMESA</t>
  </si>
  <si>
    <t>Estimación a partir de IPCC 2006</t>
  </si>
  <si>
    <t>-</t>
  </si>
  <si>
    <t>kg N2O/TJ</t>
  </si>
  <si>
    <t>Emisiones</t>
  </si>
  <si>
    <t>Valor</t>
  </si>
  <si>
    <t>kg N2O</t>
  </si>
  <si>
    <t>kg HFC-22</t>
  </si>
  <si>
    <t>kg CO2</t>
  </si>
  <si>
    <t>Potencial de calentamiento global (AR6)</t>
  </si>
  <si>
    <t>kgCH4/TJ</t>
  </si>
  <si>
    <t>kg CH4</t>
  </si>
  <si>
    <t>Total anual</t>
  </si>
  <si>
    <t>Consideramos pérdida de 0,3 % anual.</t>
  </si>
  <si>
    <t>Total</t>
  </si>
  <si>
    <t>Dato primario de boleta total anual</t>
  </si>
  <si>
    <t>6-24</t>
  </si>
  <si>
    <t>1-25</t>
  </si>
  <si>
    <t>2-25</t>
  </si>
  <si>
    <t>3-25</t>
  </si>
  <si>
    <t>4-25</t>
  </si>
  <si>
    <t>5-25</t>
  </si>
  <si>
    <t>CAMMESA https://cammesaweb.cammesa.com/download/factor-de-emision/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</si>
</sst>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rgb="FF26A69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F2F0"/>
      </patternFill>
    </fill>
    <fill>
      <patternFill patternType="solid">
        <fgColor theme="0"/>
        <bgColor rgb="FFFFE6DD"/>
      </patternFill>
    </fill>
    <fill>
      <patternFill patternType="solid">
        <fgColor theme="0"/>
        <b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4" fillId="0" borderId="0" xfId="0" applyFont="1"/>
    <xf numFmtId="0" fontId="5" fillId="6" borderId="1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5" fillId="9" borderId="20" xfId="0" applyFont="1" applyFill="1" applyBorder="1" applyAlignment="1">
      <alignment wrapText="1"/>
    </xf>
    <xf numFmtId="0" fontId="4" fillId="9" borderId="7" xfId="0" applyFont="1" applyFill="1" applyBorder="1"/>
    <xf numFmtId="0" fontId="5" fillId="8" borderId="20" xfId="0" applyFont="1" applyFill="1" applyBorder="1" applyAlignment="1">
      <alignment wrapText="1"/>
    </xf>
    <xf numFmtId="0" fontId="4" fillId="8" borderId="7" xfId="0" applyFont="1" applyFill="1" applyBorder="1"/>
    <xf numFmtId="0" fontId="4" fillId="9" borderId="9" xfId="0" applyFont="1" applyFill="1" applyBorder="1"/>
    <xf numFmtId="0" fontId="4" fillId="6" borderId="17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6" fillId="8" borderId="19" xfId="0" applyFont="1" applyFill="1" applyBorder="1"/>
    <xf numFmtId="0" fontId="6" fillId="8" borderId="7" xfId="0" applyFont="1" applyFill="1" applyBorder="1"/>
    <xf numFmtId="0" fontId="4" fillId="9" borderId="19" xfId="0" applyFont="1" applyFill="1" applyBorder="1"/>
    <xf numFmtId="0" fontId="4" fillId="8" borderId="19" xfId="0" applyFont="1" applyFill="1" applyBorder="1"/>
    <xf numFmtId="0" fontId="4" fillId="9" borderId="22" xfId="0" applyFont="1" applyFill="1" applyBorder="1"/>
    <xf numFmtId="0" fontId="2" fillId="7" borderId="23" xfId="0" applyFont="1" applyFill="1" applyBorder="1" applyAlignment="1">
      <alignment horizontal="center" vertical="center" wrapText="1"/>
    </xf>
    <xf numFmtId="0" fontId="6" fillId="7" borderId="20" xfId="0" applyFont="1" applyFill="1" applyBorder="1"/>
    <xf numFmtId="0" fontId="4" fillId="7" borderId="20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4" fillId="8" borderId="1" xfId="0" applyFont="1" applyFill="1" applyBorder="1"/>
    <xf numFmtId="164" fontId="4" fillId="8" borderId="1" xfId="0" applyNumberFormat="1" applyFont="1" applyFill="1" applyBorder="1"/>
    <xf numFmtId="0" fontId="4" fillId="10" borderId="1" xfId="0" applyFont="1" applyFill="1" applyBorder="1"/>
    <xf numFmtId="164" fontId="4" fillId="10" borderId="1" xfId="0" applyNumberFormat="1" applyFont="1" applyFill="1" applyBorder="1"/>
    <xf numFmtId="0" fontId="4" fillId="11" borderId="31" xfId="0" applyFont="1" applyFill="1" applyBorder="1" applyAlignment="1">
      <alignment horizontal="center" vertical="center" wrapText="1"/>
    </xf>
    <xf numFmtId="0" fontId="0" fillId="12" borderId="36" xfId="0" applyFill="1" applyBorder="1"/>
    <xf numFmtId="0" fontId="0" fillId="13" borderId="35" xfId="0" applyFill="1" applyBorder="1" applyAlignment="1">
      <alignment wrapText="1"/>
    </xf>
    <xf numFmtId="0" fontId="1" fillId="14" borderId="1" xfId="0" applyFont="1" applyFill="1" applyBorder="1" applyAlignment="1">
      <alignment horizontal="center" vertical="top"/>
    </xf>
    <xf numFmtId="0" fontId="0" fillId="0" borderId="1" xfId="0" applyBorder="1"/>
    <xf numFmtId="0" fontId="1" fillId="14" borderId="1" xfId="0" applyFont="1" applyFill="1" applyBorder="1" applyAlignment="1">
      <alignment horizontal="center" vertical="top" wrapText="1"/>
    </xf>
    <xf numFmtId="0" fontId="0" fillId="0" borderId="1" xfId="0" quotePrefix="1" applyBorder="1"/>
    <xf numFmtId="0" fontId="0" fillId="0" borderId="42" xfId="0" applyBorder="1"/>
    <xf numFmtId="17" fontId="0" fillId="0" borderId="1" xfId="0" applyNumberFormat="1" applyBorder="1"/>
    <xf numFmtId="0" fontId="0" fillId="14" borderId="1" xfId="0" applyFill="1" applyBorder="1"/>
    <xf numFmtId="17" fontId="0" fillId="0" borderId="1" xfId="0" quotePrefix="1" applyNumberFormat="1" applyBorder="1"/>
    <xf numFmtId="0" fontId="7" fillId="5" borderId="13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3" xfId="0" applyFont="1" applyFill="1" applyBorder="1"/>
    <xf numFmtId="0" fontId="2" fillId="2" borderId="16" xfId="0" applyFont="1" applyFill="1" applyBorder="1"/>
    <xf numFmtId="0" fontId="4" fillId="9" borderId="3" xfId="0" applyFont="1" applyFill="1" applyBorder="1"/>
    <xf numFmtId="0" fontId="3" fillId="7" borderId="16" xfId="0" applyFont="1" applyFill="1" applyBorder="1"/>
    <xf numFmtId="0" fontId="4" fillId="8" borderId="3" xfId="0" applyFont="1" applyFill="1" applyBorder="1"/>
    <xf numFmtId="0" fontId="4" fillId="6" borderId="6" xfId="0" applyFont="1" applyFill="1" applyBorder="1" applyAlignment="1">
      <alignment horizontal="center" vertical="center" wrapText="1"/>
    </xf>
    <xf numFmtId="0" fontId="3" fillId="7" borderId="18" xfId="0" applyFont="1" applyFill="1" applyBorder="1"/>
    <xf numFmtId="0" fontId="6" fillId="8" borderId="3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4" fillId="9" borderId="8" xfId="0" applyFont="1" applyFill="1" applyBorder="1"/>
    <xf numFmtId="0" fontId="3" fillId="7" borderId="21" xfId="0" applyFont="1" applyFill="1" applyBorder="1"/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right" wrapText="1"/>
    </xf>
    <xf numFmtId="49" fontId="6" fillId="7" borderId="2" xfId="0" applyNumberFormat="1" applyFont="1" applyFill="1" applyBorder="1" applyAlignment="1">
      <alignment horizontal="right"/>
    </xf>
    <xf numFmtId="49" fontId="6" fillId="7" borderId="38" xfId="0" applyNumberFormat="1" applyFont="1" applyFill="1" applyBorder="1" applyAlignment="1">
      <alignment horizontal="right"/>
    </xf>
    <xf numFmtId="164" fontId="4" fillId="7" borderId="39" xfId="0" applyNumberFormat="1" applyFont="1" applyFill="1" applyBorder="1"/>
    <xf numFmtId="164" fontId="4" fillId="7" borderId="40" xfId="0" applyNumberFormat="1" applyFont="1" applyFill="1" applyBorder="1"/>
    <xf numFmtId="0" fontId="4" fillId="8" borderId="1" xfId="0" applyFont="1" applyFill="1" applyBorder="1"/>
    <xf numFmtId="0" fontId="4" fillId="10" borderId="1" xfId="0" applyFont="1" applyFill="1" applyBorder="1"/>
    <xf numFmtId="0" fontId="2" fillId="11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2" fillId="3" borderId="32" xfId="0" applyFont="1" applyFill="1" applyBorder="1"/>
    <xf numFmtId="0" fontId="2" fillId="3" borderId="33" xfId="0" applyFont="1" applyFill="1" applyBorder="1"/>
    <xf numFmtId="0" fontId="2" fillId="3" borderId="34" xfId="0" applyFont="1" applyFill="1" applyBorder="1"/>
    <xf numFmtId="0" fontId="2" fillId="7" borderId="11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14" borderId="41" xfId="0" applyFill="1" applyBorder="1" applyAlignment="1">
      <alignment horizontal="center"/>
    </xf>
  </cellXfs>
  <cellStyles count="1">
    <cellStyle name="Normal" xfId="0" builtinId="0"/>
  </cellStyles>
  <dxfs count="24"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5"/>
          <bgColor theme="5"/>
        </patternFill>
      </fill>
    </dxf>
  </dxfs>
  <tableStyles count="8" defaultTableStyle="TableStyleMedium9" defaultPivotStyle="PivotStyleLight16">
    <tableStyle name="Datos de Actividad-style" pivot="0" count="3" xr9:uid="{5B5DF0F1-BA17-4458-A5E1-BFA210EA224B}">
      <tableStyleElement type="headerRow" dxfId="23"/>
      <tableStyleElement type="firstRowStripe" dxfId="22"/>
      <tableStyleElement type="secondRowStripe" dxfId="21"/>
    </tableStyle>
    <tableStyle name="Datos de Actividad-style 2" pivot="0" count="3" xr9:uid="{C9FF63F9-CD65-4443-94A1-4A7C65D1FB1B}">
      <tableStyleElement type="headerRow" dxfId="20"/>
      <tableStyleElement type="firstRowStripe" dxfId="19"/>
      <tableStyleElement type="secondRowStripe" dxfId="18"/>
    </tableStyle>
    <tableStyle name="Datos de Actividad-style 3" pivot="0" count="3" xr9:uid="{381B3939-94DB-463C-988A-6B1CE7563E72}">
      <tableStyleElement type="headerRow" dxfId="17"/>
      <tableStyleElement type="firstRowStripe" dxfId="16"/>
      <tableStyleElement type="secondRowStripe" dxfId="15"/>
    </tableStyle>
    <tableStyle name="Datos de Actividad-style 4" pivot="0" count="3" xr9:uid="{CE294F3B-3812-446B-A85A-CFF365F07F95}">
      <tableStyleElement type="headerRow" dxfId="14"/>
      <tableStyleElement type="firstRowStripe" dxfId="13"/>
      <tableStyleElement type="secondRowStripe" dxfId="12"/>
    </tableStyle>
    <tableStyle name="Datos de Actividad-style 5" pivot="0" count="3" xr9:uid="{86CAD79D-891A-4266-BCBF-2EEE61377F9E}">
      <tableStyleElement type="headerRow" dxfId="11"/>
      <tableStyleElement type="firstRowStripe" dxfId="10"/>
      <tableStyleElement type="secondRowStripe" dxfId="9"/>
    </tableStyle>
    <tableStyle name="Datos de Actividad-style 6" pivot="0" count="3" xr9:uid="{61559D23-6A28-46FB-B763-F2B33DDE1117}">
      <tableStyleElement type="headerRow" dxfId="8"/>
      <tableStyleElement type="firstRowStripe" dxfId="7"/>
      <tableStyleElement type="secondRowStripe" dxfId="6"/>
    </tableStyle>
    <tableStyle name="Datos de Actividad-style 7" pivot="0" count="3" xr9:uid="{0E36CAD0-E60F-431C-927C-215F25A5DFEB}">
      <tableStyleElement type="headerRow" dxfId="5"/>
      <tableStyleElement type="firstRowStripe" dxfId="4"/>
      <tableStyleElement type="secondRowStripe" dxfId="3"/>
    </tableStyle>
    <tableStyle name="Datos de Actividad-style 8" pivot="0" count="3" xr9:uid="{01888967-2FD5-47A6-86E4-356C675C8869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9D85-BDDE-4147-977B-21298F11873D}">
  <dimension ref="A1:L529"/>
  <sheetViews>
    <sheetView workbookViewId="0">
      <selection activeCell="K14" sqref="K14"/>
    </sheetView>
  </sheetViews>
  <sheetFormatPr baseColWidth="10" defaultColWidth="12.7109375" defaultRowHeight="15" x14ac:dyDescent="0.25"/>
  <cols>
    <col min="1" max="1" width="18.7109375" customWidth="1"/>
    <col min="3" max="3" width="15.28515625" customWidth="1"/>
    <col min="4" max="4" width="30.5703125" customWidth="1"/>
    <col min="5" max="5" width="14.7109375" customWidth="1"/>
    <col min="6" max="6" width="38.28515625" customWidth="1"/>
    <col min="12" max="12" width="12.7109375" hidden="1" customWidth="1"/>
  </cols>
  <sheetData>
    <row r="1" spans="1:12" ht="15.75" customHeight="1" thickTop="1" x14ac:dyDescent="0.25">
      <c r="A1" s="43" t="s">
        <v>29</v>
      </c>
      <c r="B1" s="44"/>
      <c r="C1" s="44"/>
      <c r="D1" s="44"/>
      <c r="E1" s="44"/>
      <c r="F1" s="45"/>
    </row>
    <row r="2" spans="1:12" ht="15.75" customHeight="1" thickBot="1" x14ac:dyDescent="0.3">
      <c r="A2" s="46" t="s">
        <v>9</v>
      </c>
      <c r="B2" s="47"/>
      <c r="C2" s="47"/>
      <c r="D2" s="47"/>
      <c r="E2" s="47"/>
      <c r="F2" s="48"/>
    </row>
    <row r="3" spans="1:12" ht="38.450000000000003" customHeight="1" thickBot="1" x14ac:dyDescent="0.3">
      <c r="A3" s="3" t="s">
        <v>10</v>
      </c>
      <c r="B3" s="4" t="s">
        <v>11</v>
      </c>
      <c r="C3" s="4" t="s">
        <v>12</v>
      </c>
      <c r="D3" s="5" t="s">
        <v>13</v>
      </c>
      <c r="E3" s="63" t="s">
        <v>14</v>
      </c>
      <c r="F3" s="53"/>
    </row>
    <row r="4" spans="1:12" ht="30" customHeight="1" x14ac:dyDescent="0.25">
      <c r="A4" s="6"/>
      <c r="B4" s="7"/>
      <c r="C4" s="7"/>
      <c r="D4" s="7"/>
      <c r="E4" s="64"/>
      <c r="F4" s="50"/>
    </row>
    <row r="5" spans="1:12" ht="15.75" customHeight="1" x14ac:dyDescent="0.25">
      <c r="A5" s="8"/>
      <c r="B5" s="9"/>
      <c r="C5" s="9"/>
      <c r="D5" s="9"/>
      <c r="E5" s="49"/>
      <c r="F5" s="50"/>
      <c r="I5" s="36" t="s">
        <v>39</v>
      </c>
      <c r="J5" s="36"/>
    </row>
    <row r="6" spans="1:12" ht="15.75" customHeight="1" x14ac:dyDescent="0.25">
      <c r="A6" s="10"/>
      <c r="B6" s="11"/>
      <c r="C6" s="11"/>
      <c r="D6" s="11"/>
      <c r="E6" s="51"/>
      <c r="F6" s="50"/>
      <c r="I6" s="36" t="s">
        <v>40</v>
      </c>
      <c r="J6" s="36" t="s">
        <v>41</v>
      </c>
    </row>
    <row r="7" spans="1:12" ht="15.75" customHeight="1" x14ac:dyDescent="0.25">
      <c r="A7" s="8"/>
      <c r="B7" s="9"/>
      <c r="C7" s="9"/>
      <c r="D7" s="9"/>
      <c r="E7" s="49"/>
      <c r="F7" s="50"/>
      <c r="I7" s="40">
        <v>45444</v>
      </c>
      <c r="J7" s="36">
        <v>54</v>
      </c>
    </row>
    <row r="8" spans="1:12" ht="15.75" customHeight="1" x14ac:dyDescent="0.25">
      <c r="A8" s="10"/>
      <c r="B8" s="11"/>
      <c r="C8" s="11"/>
      <c r="D8" s="11"/>
      <c r="E8" s="51"/>
      <c r="F8" s="50"/>
      <c r="I8" s="40">
        <v>45658</v>
      </c>
      <c r="J8" s="36">
        <v>34</v>
      </c>
    </row>
    <row r="9" spans="1:12" ht="15.75" customHeight="1" thickBot="1" x14ac:dyDescent="0.3">
      <c r="A9" s="60" t="s">
        <v>16</v>
      </c>
      <c r="B9" s="61"/>
      <c r="C9" s="61"/>
      <c r="D9" s="61"/>
      <c r="E9" s="61"/>
      <c r="F9" s="62"/>
      <c r="I9" s="40">
        <v>45689</v>
      </c>
      <c r="J9" s="36">
        <v>44</v>
      </c>
      <c r="L9" s="2" t="s">
        <v>17</v>
      </c>
    </row>
    <row r="10" spans="1:12" ht="27.75" customHeight="1" thickBot="1" x14ac:dyDescent="0.3">
      <c r="A10" s="13" t="s">
        <v>10</v>
      </c>
      <c r="B10" s="14" t="s">
        <v>11</v>
      </c>
      <c r="C10" s="14" t="s">
        <v>12</v>
      </c>
      <c r="D10" s="15" t="s">
        <v>18</v>
      </c>
      <c r="E10" s="52" t="s">
        <v>14</v>
      </c>
      <c r="F10" s="53"/>
      <c r="I10" s="40">
        <v>45717</v>
      </c>
      <c r="J10" s="36">
        <v>126</v>
      </c>
      <c r="L10" s="2" t="s">
        <v>19</v>
      </c>
    </row>
    <row r="11" spans="1:12" ht="15.75" customHeight="1" x14ac:dyDescent="0.25">
      <c r="A11" s="16" t="s">
        <v>20</v>
      </c>
      <c r="B11" s="17">
        <v>908</v>
      </c>
      <c r="C11" s="17" t="s">
        <v>42</v>
      </c>
      <c r="D11" s="17" t="s">
        <v>43</v>
      </c>
      <c r="E11" s="54" t="s">
        <v>44</v>
      </c>
      <c r="F11" s="50"/>
      <c r="I11" s="40">
        <v>45748</v>
      </c>
      <c r="J11" s="36">
        <v>466</v>
      </c>
      <c r="L11" s="2" t="s">
        <v>20</v>
      </c>
    </row>
    <row r="12" spans="1:12" ht="15.75" customHeight="1" x14ac:dyDescent="0.25">
      <c r="A12" s="18"/>
      <c r="B12" s="9"/>
      <c r="C12" s="9"/>
      <c r="D12" s="9"/>
      <c r="E12" s="49"/>
      <c r="F12" s="50"/>
      <c r="I12" s="40">
        <v>45778</v>
      </c>
      <c r="J12" s="36">
        <v>184</v>
      </c>
      <c r="L12" s="2" t="s">
        <v>21</v>
      </c>
    </row>
    <row r="13" spans="1:12" ht="15.75" customHeight="1" x14ac:dyDescent="0.25">
      <c r="A13" s="19"/>
      <c r="B13" s="11"/>
      <c r="C13" s="11"/>
      <c r="D13" s="11"/>
      <c r="E13" s="51"/>
      <c r="F13" s="50"/>
      <c r="J13" s="41">
        <f>SUM(J7:J12)</f>
        <v>908</v>
      </c>
      <c r="K13" t="s">
        <v>76</v>
      </c>
      <c r="L13" s="2" t="s">
        <v>22</v>
      </c>
    </row>
    <row r="14" spans="1:12" ht="15.75" customHeight="1" x14ac:dyDescent="0.25">
      <c r="A14" s="18"/>
      <c r="B14" s="9"/>
      <c r="C14" s="9"/>
      <c r="D14" s="9"/>
      <c r="E14" s="49"/>
      <c r="F14" s="50"/>
    </row>
    <row r="15" spans="1:12" ht="15.75" customHeight="1" x14ac:dyDescent="0.25">
      <c r="A15" s="19"/>
      <c r="B15" s="11"/>
      <c r="C15" s="11"/>
      <c r="D15" s="11"/>
      <c r="E15" s="51"/>
      <c r="F15" s="50"/>
    </row>
    <row r="16" spans="1:12" ht="15.75" customHeight="1" x14ac:dyDescent="0.25">
      <c r="A16" s="18"/>
      <c r="B16" s="9"/>
      <c r="C16" s="9"/>
      <c r="D16" s="9"/>
      <c r="E16" s="49"/>
      <c r="F16" s="50"/>
    </row>
    <row r="17" spans="1:12" ht="15.75" customHeight="1" x14ac:dyDescent="0.25">
      <c r="A17" s="19"/>
      <c r="B17" s="11"/>
      <c r="C17" s="11"/>
      <c r="D17" s="11"/>
      <c r="E17" s="51"/>
      <c r="F17" s="50"/>
      <c r="L17" s="1" t="s">
        <v>23</v>
      </c>
    </row>
    <row r="18" spans="1:12" ht="15.75" customHeight="1" thickBot="1" x14ac:dyDescent="0.3">
      <c r="A18" s="20"/>
      <c r="B18" s="12"/>
      <c r="C18" s="12"/>
      <c r="D18" s="12"/>
      <c r="E18" s="58"/>
      <c r="F18" s="59"/>
      <c r="L18" s="2" t="s">
        <v>15</v>
      </c>
    </row>
    <row r="19" spans="1:12" ht="15.75" customHeight="1" thickBot="1" x14ac:dyDescent="0.3">
      <c r="A19" s="55" t="s">
        <v>37</v>
      </c>
      <c r="B19" s="56"/>
      <c r="C19" s="56"/>
      <c r="D19" s="56"/>
      <c r="E19" s="56"/>
      <c r="F19" s="57"/>
    </row>
    <row r="20" spans="1:12" ht="30" customHeight="1" thickBot="1" x14ac:dyDescent="0.3">
      <c r="A20" s="13" t="s">
        <v>18</v>
      </c>
      <c r="B20" s="15" t="s">
        <v>24</v>
      </c>
      <c r="C20" s="15" t="s">
        <v>25</v>
      </c>
      <c r="D20" s="15" t="s">
        <v>12</v>
      </c>
      <c r="E20" s="52" t="s">
        <v>14</v>
      </c>
      <c r="F20" s="53"/>
    </row>
    <row r="21" spans="1:12" ht="15.75" customHeight="1" x14ac:dyDescent="0.25">
      <c r="A21" s="16" t="s">
        <v>51</v>
      </c>
      <c r="B21" s="17" t="s">
        <v>52</v>
      </c>
      <c r="C21" s="17">
        <f>0.9*0.03*2</f>
        <v>5.3999999999999999E-2</v>
      </c>
      <c r="D21" s="17" t="s">
        <v>53</v>
      </c>
      <c r="E21" s="54" t="s">
        <v>75</v>
      </c>
      <c r="F21" s="50"/>
    </row>
    <row r="22" spans="1:12" ht="15.75" customHeight="1" x14ac:dyDescent="0.25">
      <c r="A22" s="18"/>
      <c r="B22" s="9"/>
      <c r="C22" s="9"/>
      <c r="D22" s="9"/>
      <c r="E22" s="49"/>
      <c r="F22" s="50"/>
    </row>
    <row r="23" spans="1:12" ht="15.75" customHeight="1" x14ac:dyDescent="0.25">
      <c r="A23" s="19"/>
      <c r="B23" s="11"/>
      <c r="C23" s="11"/>
      <c r="D23" s="11"/>
      <c r="E23" s="51"/>
      <c r="F23" s="50"/>
    </row>
    <row r="24" spans="1:12" ht="15.75" customHeight="1" x14ac:dyDescent="0.25">
      <c r="A24" s="18"/>
      <c r="B24" s="9"/>
      <c r="C24" s="9"/>
      <c r="D24" s="9"/>
      <c r="E24" s="49"/>
      <c r="F24" s="50"/>
    </row>
    <row r="25" spans="1:12" ht="15.75" customHeight="1" x14ac:dyDescent="0.25">
      <c r="A25" s="19"/>
      <c r="B25" s="11"/>
      <c r="C25" s="11"/>
      <c r="D25" s="11"/>
      <c r="E25" s="51"/>
      <c r="F25" s="50"/>
    </row>
    <row r="26" spans="1:12" ht="15.75" customHeight="1" x14ac:dyDescent="0.25">
      <c r="A26" s="18"/>
      <c r="B26" s="9"/>
      <c r="C26" s="9"/>
      <c r="D26" s="9"/>
      <c r="E26" s="49"/>
      <c r="F26" s="50"/>
    </row>
    <row r="27" spans="1:12" ht="15.75" customHeight="1" x14ac:dyDescent="0.25">
      <c r="A27" s="19"/>
      <c r="B27" s="11"/>
      <c r="C27" s="11"/>
      <c r="D27" s="11"/>
      <c r="E27" s="51"/>
      <c r="F27" s="50"/>
    </row>
    <row r="28" spans="1:12" ht="15.75" customHeight="1" thickBot="1" x14ac:dyDescent="0.3">
      <c r="A28" s="20"/>
      <c r="B28" s="12"/>
      <c r="C28" s="12"/>
      <c r="D28" s="12"/>
      <c r="E28" s="58"/>
      <c r="F28" s="59"/>
    </row>
    <row r="29" spans="1:12" ht="15.75" customHeight="1" thickBot="1" x14ac:dyDescent="0.3">
      <c r="A29" s="55" t="s">
        <v>33</v>
      </c>
      <c r="B29" s="56"/>
      <c r="C29" s="56"/>
      <c r="D29" s="56"/>
      <c r="E29" s="56"/>
      <c r="F29" s="57"/>
    </row>
    <row r="30" spans="1:12" ht="28.5" customHeight="1" thickBot="1" x14ac:dyDescent="0.3">
      <c r="A30" s="13" t="s">
        <v>34</v>
      </c>
      <c r="B30" s="15" t="s">
        <v>35</v>
      </c>
      <c r="C30" s="15" t="s">
        <v>12</v>
      </c>
      <c r="D30" s="15" t="s">
        <v>36</v>
      </c>
      <c r="E30" s="52" t="s">
        <v>14</v>
      </c>
      <c r="F30" s="53"/>
    </row>
    <row r="31" spans="1:12" ht="15.75" customHeight="1" x14ac:dyDescent="0.25">
      <c r="A31" s="16"/>
      <c r="B31" s="17"/>
      <c r="C31" s="17"/>
      <c r="D31" s="17"/>
      <c r="E31" s="54"/>
      <c r="F31" s="50"/>
    </row>
    <row r="32" spans="1:12" ht="15.75" customHeight="1" x14ac:dyDescent="0.25">
      <c r="A32" s="18"/>
      <c r="B32" s="9"/>
      <c r="C32" s="9"/>
      <c r="D32" s="9"/>
      <c r="E32" s="49"/>
      <c r="F32" s="50"/>
    </row>
    <row r="33" spans="1:6" ht="15.75" customHeight="1" x14ac:dyDescent="0.25">
      <c r="A33" s="18"/>
      <c r="B33" s="11"/>
      <c r="C33" s="11"/>
      <c r="D33" s="11"/>
      <c r="E33" s="51"/>
      <c r="F33" s="50"/>
    </row>
    <row r="34" spans="1:6" ht="15.75" customHeight="1" x14ac:dyDescent="0.25">
      <c r="A34" s="18"/>
      <c r="B34" s="9"/>
      <c r="C34" s="9"/>
      <c r="D34" s="9"/>
      <c r="E34" s="49"/>
      <c r="F34" s="50"/>
    </row>
    <row r="35" spans="1:6" ht="15.75" customHeight="1" x14ac:dyDescent="0.25">
      <c r="A35" s="19"/>
      <c r="B35" s="11"/>
      <c r="C35" s="11"/>
      <c r="D35" s="11"/>
      <c r="E35" s="51"/>
      <c r="F35" s="50"/>
    </row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</sheetData>
  <mergeCells count="35">
    <mergeCell ref="E3:F3"/>
    <mergeCell ref="E4:F4"/>
    <mergeCell ref="E5:F5"/>
    <mergeCell ref="E6:F6"/>
    <mergeCell ref="E10:F10"/>
    <mergeCell ref="E11:F11"/>
    <mergeCell ref="E12:F12"/>
    <mergeCell ref="E13:F13"/>
    <mergeCell ref="E7:F7"/>
    <mergeCell ref="E8:F8"/>
    <mergeCell ref="A9:F9"/>
    <mergeCell ref="E22:F22"/>
    <mergeCell ref="E23:F23"/>
    <mergeCell ref="A19:F19"/>
    <mergeCell ref="E14:F14"/>
    <mergeCell ref="E15:F15"/>
    <mergeCell ref="E16:F16"/>
    <mergeCell ref="E17:F17"/>
    <mergeCell ref="E18:F18"/>
    <mergeCell ref="A1:F1"/>
    <mergeCell ref="A2:F2"/>
    <mergeCell ref="E34:F34"/>
    <mergeCell ref="E35:F35"/>
    <mergeCell ref="E30:F30"/>
    <mergeCell ref="E31:F31"/>
    <mergeCell ref="E32:F32"/>
    <mergeCell ref="E33:F33"/>
    <mergeCell ref="A29:F29"/>
    <mergeCell ref="E24:F24"/>
    <mergeCell ref="E25:F25"/>
    <mergeCell ref="E26:F26"/>
    <mergeCell ref="E27:F27"/>
    <mergeCell ref="E28:F28"/>
    <mergeCell ref="E20:F20"/>
    <mergeCell ref="E21:F21"/>
  </mergeCells>
  <dataValidations count="6">
    <dataValidation type="decimal" operator="lessThan" allowBlank="1" showDropDown="1" showErrorMessage="1" sqref="B4:B8" xr:uid="{FB8A8650-A44C-483A-9CBE-6C77A9F6C19E}">
      <formula1>9999999999999</formula1>
    </dataValidation>
    <dataValidation type="list" allowBlank="1" sqref="A4:A8" xr:uid="{5FA1227A-C076-41E8-BF67-518E77023512}">
      <formula1>#REF!</formula1>
    </dataValidation>
    <dataValidation type="list" allowBlank="1" sqref="A11:A18" xr:uid="{650AFB68-215F-4563-B29D-E8201DF3342C}">
      <formula1>$L$9:$L$13</formula1>
    </dataValidation>
    <dataValidation type="decimal" operator="lessThan" allowBlank="1" showDropDown="1" showErrorMessage="1" sqref="B11:B18" xr:uid="{38775CC6-F183-4948-B97F-2A742D9A578B}">
      <formula1>99999999999</formula1>
    </dataValidation>
    <dataValidation type="decimal" operator="lessThan" allowBlank="1" showDropDown="1" sqref="C21 D31" xr:uid="{9D4F44F4-5D96-4688-B265-AF2450A6A519}">
      <formula1>9999999999999</formula1>
    </dataValidation>
    <dataValidation type="list" allowBlank="1" sqref="C4:C8 C11:C18" xr:uid="{02CFC392-6A47-4A98-85E8-E1DA5498D084}">
      <formula1>$L$18:$L$18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5C44-6195-4717-86AE-06BE19F3D173}">
  <dimension ref="A1:J575"/>
  <sheetViews>
    <sheetView zoomScale="85" zoomScaleNormal="85" workbookViewId="0">
      <selection activeCell="H7" sqref="H7:I14"/>
    </sheetView>
  </sheetViews>
  <sheetFormatPr baseColWidth="10" defaultColWidth="12.7109375" defaultRowHeight="15" x14ac:dyDescent="0.25"/>
  <cols>
    <col min="1" max="1" width="18.7109375" customWidth="1"/>
    <col min="4" max="4" width="25" customWidth="1"/>
    <col min="5" max="5" width="16.28515625" customWidth="1"/>
    <col min="6" max="6" width="22.140625" customWidth="1"/>
    <col min="9" max="9" width="16.28515625" customWidth="1"/>
  </cols>
  <sheetData>
    <row r="1" spans="1:10" ht="15.75" customHeight="1" thickTop="1" x14ac:dyDescent="0.25">
      <c r="A1" s="72" t="s">
        <v>30</v>
      </c>
      <c r="B1" s="73"/>
      <c r="C1" s="73"/>
      <c r="D1" s="73"/>
      <c r="E1" s="73"/>
      <c r="F1" s="74"/>
    </row>
    <row r="2" spans="1:10" ht="15.75" customHeight="1" thickBot="1" x14ac:dyDescent="0.3">
      <c r="A2" s="75" t="s">
        <v>31</v>
      </c>
      <c r="B2" s="76"/>
      <c r="C2" s="76"/>
      <c r="D2" s="76"/>
      <c r="E2" s="76"/>
      <c r="F2" s="77"/>
    </row>
    <row r="3" spans="1:10" ht="27" customHeight="1" x14ac:dyDescent="0.25">
      <c r="A3" s="21" t="s">
        <v>48</v>
      </c>
      <c r="B3" s="84" t="s">
        <v>47</v>
      </c>
      <c r="C3" s="85"/>
      <c r="D3" s="24" t="s">
        <v>26</v>
      </c>
      <c r="E3" s="78" t="s">
        <v>27</v>
      </c>
      <c r="F3" s="78"/>
    </row>
    <row r="4" spans="1:10" ht="15.75" customHeight="1" x14ac:dyDescent="0.25">
      <c r="A4" s="22" t="s">
        <v>49</v>
      </c>
      <c r="B4" s="65" t="s">
        <v>50</v>
      </c>
      <c r="C4" s="66"/>
      <c r="D4" s="25">
        <v>1797</v>
      </c>
      <c r="E4" s="79" t="s">
        <v>77</v>
      </c>
      <c r="F4" s="79"/>
    </row>
    <row r="5" spans="1:10" ht="15.75" customHeight="1" x14ac:dyDescent="0.25">
      <c r="A5" s="22"/>
      <c r="B5" s="65"/>
      <c r="C5" s="66"/>
      <c r="D5" s="25"/>
      <c r="E5" s="26"/>
      <c r="F5" s="26"/>
    </row>
    <row r="6" spans="1:10" ht="15.75" customHeight="1" x14ac:dyDescent="0.25">
      <c r="A6" s="22"/>
      <c r="B6" s="65"/>
      <c r="C6" s="66"/>
      <c r="D6" s="25"/>
      <c r="E6" s="26"/>
      <c r="F6" s="26"/>
    </row>
    <row r="7" spans="1:10" ht="15.75" customHeight="1" x14ac:dyDescent="0.25">
      <c r="A7" s="22"/>
      <c r="B7" s="65"/>
      <c r="C7" s="66"/>
      <c r="D7" s="25"/>
      <c r="E7" s="26"/>
      <c r="F7" s="26"/>
      <c r="H7" s="36" t="s">
        <v>45</v>
      </c>
      <c r="I7" s="36"/>
    </row>
    <row r="8" spans="1:10" ht="15.75" customHeight="1" x14ac:dyDescent="0.25">
      <c r="A8" s="22"/>
      <c r="B8" s="65"/>
      <c r="C8" s="66"/>
      <c r="D8" s="25"/>
      <c r="E8" s="26"/>
      <c r="F8" s="26"/>
      <c r="H8" s="36" t="s">
        <v>40</v>
      </c>
      <c r="I8" s="36" t="s">
        <v>46</v>
      </c>
    </row>
    <row r="9" spans="1:10" ht="15.75" customHeight="1" x14ac:dyDescent="0.25">
      <c r="A9" s="22"/>
      <c r="B9" s="65"/>
      <c r="C9" s="66"/>
      <c r="D9" s="25"/>
      <c r="E9" s="26"/>
      <c r="F9" s="26"/>
      <c r="H9" s="42" t="s">
        <v>78</v>
      </c>
      <c r="I9" s="36">
        <v>243</v>
      </c>
    </row>
    <row r="10" spans="1:10" ht="15.75" customHeight="1" x14ac:dyDescent="0.25">
      <c r="A10" s="22"/>
      <c r="B10" s="65"/>
      <c r="C10" s="66"/>
      <c r="D10" s="25"/>
      <c r="E10" s="26"/>
      <c r="F10" s="26"/>
      <c r="H10" s="42" t="s">
        <v>79</v>
      </c>
      <c r="I10" s="36">
        <v>489</v>
      </c>
    </row>
    <row r="11" spans="1:10" ht="15.75" customHeight="1" x14ac:dyDescent="0.25">
      <c r="A11" s="22"/>
      <c r="B11" s="65"/>
      <c r="C11" s="66"/>
      <c r="D11" s="25"/>
      <c r="E11" s="26"/>
      <c r="F11" s="26"/>
      <c r="H11" s="42" t="s">
        <v>80</v>
      </c>
      <c r="I11" s="36">
        <v>485</v>
      </c>
    </row>
    <row r="12" spans="1:10" ht="15.75" customHeight="1" x14ac:dyDescent="0.25">
      <c r="A12" s="22"/>
      <c r="B12" s="65"/>
      <c r="C12" s="66"/>
      <c r="D12" s="25"/>
      <c r="E12" s="26"/>
      <c r="F12" s="26"/>
      <c r="H12" s="42" t="s">
        <v>81</v>
      </c>
      <c r="I12" s="36">
        <v>162</v>
      </c>
    </row>
    <row r="13" spans="1:10" ht="15.75" customHeight="1" x14ac:dyDescent="0.25">
      <c r="A13" s="22"/>
      <c r="B13" s="65"/>
      <c r="C13" s="66"/>
      <c r="D13" s="25"/>
      <c r="E13" s="26"/>
      <c r="F13" s="26"/>
      <c r="H13" s="42" t="s">
        <v>82</v>
      </c>
      <c r="I13" s="36">
        <v>246</v>
      </c>
    </row>
    <row r="14" spans="1:10" ht="15.75" customHeight="1" x14ac:dyDescent="0.25">
      <c r="A14" s="22"/>
      <c r="B14" s="65"/>
      <c r="C14" s="66"/>
      <c r="D14" s="25"/>
      <c r="E14" s="26"/>
      <c r="F14" s="26"/>
      <c r="H14" s="42" t="s">
        <v>83</v>
      </c>
      <c r="I14" s="36">
        <v>172</v>
      </c>
    </row>
    <row r="15" spans="1:10" ht="15.75" customHeight="1" x14ac:dyDescent="0.25">
      <c r="A15" s="22"/>
      <c r="B15" s="65"/>
      <c r="C15" s="66"/>
      <c r="D15" s="25"/>
      <c r="E15" s="26"/>
      <c r="F15" s="26"/>
      <c r="I15" s="41">
        <f>SUM(I9:I14)</f>
        <v>1797</v>
      </c>
      <c r="J15" t="s">
        <v>74</v>
      </c>
    </row>
    <row r="16" spans="1:10" ht="15.75" customHeight="1" x14ac:dyDescent="0.25">
      <c r="A16" s="23"/>
      <c r="B16" s="67"/>
      <c r="C16" s="68"/>
      <c r="D16" s="27"/>
      <c r="E16" s="80"/>
      <c r="F16" s="80"/>
    </row>
    <row r="17" spans="1:6" ht="15.75" customHeight="1" thickBot="1" x14ac:dyDescent="0.3">
      <c r="A17" s="81" t="s">
        <v>32</v>
      </c>
      <c r="B17" s="82"/>
      <c r="C17" s="82"/>
      <c r="D17" s="82"/>
      <c r="E17" s="82"/>
      <c r="F17" s="83"/>
    </row>
    <row r="18" spans="1:6" ht="24.75" customHeight="1" x14ac:dyDescent="0.25">
      <c r="A18" s="32" t="s">
        <v>28</v>
      </c>
      <c r="B18" s="32" t="s">
        <v>11</v>
      </c>
      <c r="C18" s="32" t="s">
        <v>12</v>
      </c>
      <c r="D18" s="71" t="s">
        <v>27</v>
      </c>
      <c r="E18" s="71"/>
      <c r="F18" s="71"/>
    </row>
    <row r="19" spans="1:6" ht="15.75" customHeight="1" x14ac:dyDescent="0.25">
      <c r="A19" s="28"/>
      <c r="B19" s="29"/>
      <c r="C19" s="29"/>
      <c r="D19" s="69"/>
      <c r="E19" s="69"/>
      <c r="F19" s="69"/>
    </row>
    <row r="20" spans="1:6" ht="15.75" customHeight="1" x14ac:dyDescent="0.25">
      <c r="A20" s="30"/>
      <c r="B20" s="31"/>
      <c r="C20" s="31"/>
      <c r="D20" s="70"/>
      <c r="E20" s="70"/>
      <c r="F20" s="70"/>
    </row>
    <row r="21" spans="1:6" ht="15.75" customHeight="1" x14ac:dyDescent="0.25">
      <c r="A21" s="28"/>
      <c r="B21" s="29"/>
      <c r="C21" s="29"/>
      <c r="D21" s="69"/>
      <c r="E21" s="69"/>
      <c r="F21" s="69"/>
    </row>
    <row r="22" spans="1:6" ht="15.75" customHeight="1" x14ac:dyDescent="0.25">
      <c r="A22" s="30"/>
      <c r="B22" s="31"/>
      <c r="C22" s="31"/>
      <c r="D22" s="70"/>
      <c r="E22" s="70"/>
      <c r="F22" s="70"/>
    </row>
    <row r="23" spans="1:6" ht="15.75" customHeight="1" x14ac:dyDescent="0.25">
      <c r="A23" s="28"/>
      <c r="B23" s="29"/>
      <c r="C23" s="29"/>
      <c r="D23" s="69"/>
      <c r="E23" s="69"/>
      <c r="F23" s="69"/>
    </row>
    <row r="24" spans="1:6" ht="15.75" customHeight="1" x14ac:dyDescent="0.25">
      <c r="A24" s="30"/>
      <c r="B24" s="31"/>
      <c r="C24" s="31"/>
      <c r="D24" s="70"/>
      <c r="E24" s="70"/>
      <c r="F24" s="70"/>
    </row>
    <row r="25" spans="1:6" ht="15.75" customHeight="1" x14ac:dyDescent="0.25">
      <c r="A25" s="28"/>
      <c r="B25" s="29"/>
      <c r="C25" s="29"/>
      <c r="D25" s="69"/>
      <c r="E25" s="69"/>
      <c r="F25" s="69"/>
    </row>
    <row r="26" spans="1:6" ht="15.75" customHeight="1" x14ac:dyDescent="0.25">
      <c r="A26" s="30"/>
      <c r="B26" s="31"/>
      <c r="C26" s="31"/>
      <c r="D26" s="70"/>
      <c r="E26" s="70"/>
      <c r="F26" s="70"/>
    </row>
    <row r="27" spans="1:6" ht="15.75" customHeight="1" x14ac:dyDescent="0.25">
      <c r="A27" s="28"/>
      <c r="B27" s="29"/>
      <c r="C27" s="29"/>
      <c r="D27" s="69"/>
      <c r="E27" s="69"/>
      <c r="F27" s="69"/>
    </row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</sheetData>
  <mergeCells count="30">
    <mergeCell ref="D18:F18"/>
    <mergeCell ref="A1:F1"/>
    <mergeCell ref="A2:F2"/>
    <mergeCell ref="E3:F3"/>
    <mergeCell ref="E4:F4"/>
    <mergeCell ref="E16:F16"/>
    <mergeCell ref="A17:F17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D25:F25"/>
    <mergeCell ref="D26:F26"/>
    <mergeCell ref="D27:F27"/>
    <mergeCell ref="D19:F19"/>
    <mergeCell ref="D20:F20"/>
    <mergeCell ref="D21:F21"/>
    <mergeCell ref="D22:F22"/>
    <mergeCell ref="D23:F23"/>
    <mergeCell ref="D24:F24"/>
    <mergeCell ref="B12:C12"/>
    <mergeCell ref="B13:C13"/>
    <mergeCell ref="B14:C14"/>
    <mergeCell ref="B15:C15"/>
    <mergeCell ref="B16:C16"/>
  </mergeCells>
  <dataValidations count="1">
    <dataValidation type="list" allowBlank="1" sqref="A19:A27" xr:uid="{67B2BA1D-3706-4DD7-A8E5-9BC565BC4478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zoomScale="85" zoomScaleNormal="85" workbookViewId="0">
      <selection activeCell="E3" sqref="E3"/>
    </sheetView>
  </sheetViews>
  <sheetFormatPr baseColWidth="10" defaultColWidth="9.140625" defaultRowHeight="15" x14ac:dyDescent="0.25"/>
  <cols>
    <col min="2" max="2" width="43.7109375" customWidth="1"/>
    <col min="3" max="3" width="14.7109375" customWidth="1"/>
    <col min="4" max="6" width="20" customWidth="1"/>
    <col min="7" max="7" width="31.7109375" customWidth="1"/>
    <col min="8" max="9" width="20" customWidth="1"/>
    <col min="10" max="10" width="20.5703125" customWidth="1"/>
  </cols>
  <sheetData>
    <row r="1" spans="1:10" x14ac:dyDescent="0.25">
      <c r="A1" s="35" t="s">
        <v>8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5" t="s">
        <v>6</v>
      </c>
      <c r="I1" s="35" t="s">
        <v>7</v>
      </c>
    </row>
    <row r="2" spans="1:10" x14ac:dyDescent="0.25">
      <c r="A2" s="36">
        <v>1</v>
      </c>
      <c r="B2" s="36" t="s">
        <v>54</v>
      </c>
      <c r="C2" s="36" t="s">
        <v>61</v>
      </c>
      <c r="D2" s="36">
        <f>'DA ALCANCE 1'!B11*0.000037</f>
        <v>3.3596000000000001E-2</v>
      </c>
      <c r="E2" s="36">
        <v>56150</v>
      </c>
      <c r="F2" s="36" t="s">
        <v>60</v>
      </c>
      <c r="G2" s="36" t="s">
        <v>63</v>
      </c>
      <c r="H2" s="36">
        <f>D2*E2</f>
        <v>1886.4154000000001</v>
      </c>
      <c r="I2" s="36">
        <f>H2/1000</f>
        <v>1.8864154000000002</v>
      </c>
    </row>
    <row r="3" spans="1:10" x14ac:dyDescent="0.25">
      <c r="A3" s="36">
        <v>1</v>
      </c>
      <c r="B3" s="36" t="s">
        <v>55</v>
      </c>
      <c r="C3" s="36" t="str">
        <f>'DA ALCANCE 1'!D21</f>
        <v>kg</v>
      </c>
      <c r="D3" s="36">
        <f>'DA ALCANCE 1'!C21</f>
        <v>5.3999999999999999E-2</v>
      </c>
      <c r="E3" s="36">
        <v>1960</v>
      </c>
      <c r="F3" s="36" t="s">
        <v>58</v>
      </c>
      <c r="G3" s="36" t="s">
        <v>59</v>
      </c>
      <c r="H3" s="36">
        <f t="shared" ref="H3:H5" si="0">D3*E3</f>
        <v>105.84</v>
      </c>
      <c r="I3" s="36">
        <f t="shared" ref="I3:I5" si="1">H3/1000</f>
        <v>0.10584</v>
      </c>
    </row>
    <row r="4" spans="1:10" x14ac:dyDescent="0.25">
      <c r="A4" s="36">
        <v>2</v>
      </c>
      <c r="B4" s="36" t="s">
        <v>45</v>
      </c>
      <c r="C4" s="36" t="s">
        <v>56</v>
      </c>
      <c r="D4" s="36">
        <f>'DA ALCANCE 2'!D4</f>
        <v>1797</v>
      </c>
      <c r="E4" s="36">
        <v>0.23</v>
      </c>
      <c r="F4" s="36" t="s">
        <v>57</v>
      </c>
      <c r="G4" s="36" t="s">
        <v>62</v>
      </c>
      <c r="H4" s="36">
        <f>D4*E4</f>
        <v>413.31</v>
      </c>
      <c r="I4" s="36">
        <f t="shared" si="1"/>
        <v>0.41331000000000001</v>
      </c>
    </row>
    <row r="5" spans="1:10" x14ac:dyDescent="0.25">
      <c r="A5" s="36"/>
      <c r="B5" s="36"/>
      <c r="C5" s="36"/>
      <c r="D5" s="36"/>
      <c r="E5" s="36"/>
      <c r="F5" s="36"/>
      <c r="G5" s="36"/>
      <c r="H5" s="36">
        <f t="shared" si="0"/>
        <v>0</v>
      </c>
      <c r="I5" s="36">
        <f t="shared" si="1"/>
        <v>0</v>
      </c>
    </row>
    <row r="6" spans="1:10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10" ht="15.75" thickBot="1" x14ac:dyDescent="0.3"/>
    <row r="8" spans="1:10" ht="30.75" thickBot="1" x14ac:dyDescent="0.3">
      <c r="I8" s="33">
        <f>SUM(I2:I7)</f>
        <v>2.4055654</v>
      </c>
      <c r="J8" s="34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4765-175F-4FA4-B859-3C651B648934}">
  <dimension ref="A1:M16"/>
  <sheetViews>
    <sheetView tabSelected="1" zoomScale="70" zoomScaleNormal="70" workbookViewId="0">
      <selection activeCell="E43" sqref="E43"/>
    </sheetView>
  </sheetViews>
  <sheetFormatPr baseColWidth="10" defaultColWidth="9.140625" defaultRowHeight="15" x14ac:dyDescent="0.25"/>
  <cols>
    <col min="2" max="2" width="43.7109375" customWidth="1"/>
    <col min="3" max="3" width="14.7109375" customWidth="1"/>
    <col min="4" max="6" width="20" customWidth="1"/>
    <col min="7" max="7" width="31.7109375" customWidth="1"/>
    <col min="8" max="9" width="16.85546875" customWidth="1"/>
    <col min="10" max="10" width="18.85546875" customWidth="1"/>
    <col min="11" max="12" width="20" customWidth="1"/>
    <col min="13" max="13" width="20.5703125" customWidth="1"/>
  </cols>
  <sheetData>
    <row r="1" spans="1:13" x14ac:dyDescent="0.25">
      <c r="H1" s="92" t="s">
        <v>66</v>
      </c>
      <c r="I1" s="92"/>
      <c r="J1" s="92"/>
    </row>
    <row r="2" spans="1:13" ht="51.75" customHeight="1" x14ac:dyDescent="0.25">
      <c r="A2" s="37" t="s">
        <v>8</v>
      </c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37" t="s">
        <v>5</v>
      </c>
      <c r="H2" s="37" t="s">
        <v>67</v>
      </c>
      <c r="I2" s="37" t="s">
        <v>12</v>
      </c>
      <c r="J2" s="37" t="s">
        <v>71</v>
      </c>
      <c r="K2" s="37" t="s">
        <v>6</v>
      </c>
      <c r="L2" s="37" t="s">
        <v>7</v>
      </c>
    </row>
    <row r="3" spans="1:13" x14ac:dyDescent="0.25">
      <c r="A3" s="87">
        <v>1</v>
      </c>
      <c r="B3" s="87" t="s">
        <v>54</v>
      </c>
      <c r="C3" s="87" t="s">
        <v>61</v>
      </c>
      <c r="D3" s="87">
        <f>'DA ALCANCE 1'!B11*0.000037</f>
        <v>3.3596000000000001E-2</v>
      </c>
      <c r="E3" s="36">
        <v>56150</v>
      </c>
      <c r="F3" s="36" t="s">
        <v>60</v>
      </c>
      <c r="G3" s="36" t="s">
        <v>63</v>
      </c>
      <c r="H3" s="36">
        <f>D3*E3</f>
        <v>1886.4154000000001</v>
      </c>
      <c r="I3" t="s">
        <v>70</v>
      </c>
      <c r="J3">
        <v>1</v>
      </c>
      <c r="K3" s="36">
        <f>H3*J3</f>
        <v>1886.4154000000001</v>
      </c>
      <c r="L3" s="36">
        <f>K3/1000</f>
        <v>1.8864154000000002</v>
      </c>
    </row>
    <row r="4" spans="1:13" x14ac:dyDescent="0.25">
      <c r="A4" s="88"/>
      <c r="B4" s="88"/>
      <c r="C4" s="88"/>
      <c r="D4" s="88"/>
      <c r="E4" s="36">
        <v>5</v>
      </c>
      <c r="F4" s="36" t="s">
        <v>72</v>
      </c>
      <c r="G4" s="36" t="s">
        <v>63</v>
      </c>
      <c r="H4" s="36">
        <f>E4*D3</f>
        <v>0.16798000000000002</v>
      </c>
      <c r="I4" s="36" t="s">
        <v>73</v>
      </c>
      <c r="J4" s="39">
        <v>27</v>
      </c>
      <c r="K4" s="36">
        <f t="shared" ref="K4:K6" si="0">H4*J4</f>
        <v>4.5354600000000005</v>
      </c>
      <c r="L4" s="36">
        <f t="shared" ref="L4:L12" si="1">K4/1000</f>
        <v>4.5354600000000007E-3</v>
      </c>
    </row>
    <row r="5" spans="1:13" x14ac:dyDescent="0.25">
      <c r="A5" s="89"/>
      <c r="B5" s="89"/>
      <c r="C5" s="89"/>
      <c r="D5" s="89"/>
      <c r="E5" s="36">
        <v>0.1</v>
      </c>
      <c r="F5" s="36" t="s">
        <v>65</v>
      </c>
      <c r="G5" s="36" t="s">
        <v>63</v>
      </c>
      <c r="H5" s="36">
        <f>E5*D3</f>
        <v>3.3596000000000003E-3</v>
      </c>
      <c r="I5" s="36" t="s">
        <v>68</v>
      </c>
      <c r="J5" s="39">
        <v>273</v>
      </c>
      <c r="K5" s="36">
        <f t="shared" si="0"/>
        <v>0.91717080000000006</v>
      </c>
      <c r="L5" s="36">
        <f t="shared" si="1"/>
        <v>9.1717080000000009E-4</v>
      </c>
    </row>
    <row r="6" spans="1:13" x14ac:dyDescent="0.25">
      <c r="A6" s="36">
        <v>1</v>
      </c>
      <c r="B6" s="36" t="s">
        <v>55</v>
      </c>
      <c r="C6" s="36" t="str">
        <f>'DA ALCANCE 1'!D21</f>
        <v>kg</v>
      </c>
      <c r="D6" s="38" t="s">
        <v>64</v>
      </c>
      <c r="E6" s="38" t="s">
        <v>64</v>
      </c>
      <c r="F6" s="38" t="s">
        <v>64</v>
      </c>
      <c r="G6" s="38" t="s">
        <v>64</v>
      </c>
      <c r="H6" s="36">
        <v>5.3999999999999999E-2</v>
      </c>
      <c r="I6" s="36" t="s">
        <v>69</v>
      </c>
      <c r="J6" s="36">
        <v>1960</v>
      </c>
      <c r="K6" s="36">
        <f t="shared" si="0"/>
        <v>105.84</v>
      </c>
      <c r="L6" s="36">
        <f t="shared" si="1"/>
        <v>0.10584</v>
      </c>
    </row>
    <row r="7" spans="1:13" x14ac:dyDescent="0.25">
      <c r="A7" s="86">
        <v>2</v>
      </c>
      <c r="B7" s="86" t="s">
        <v>45</v>
      </c>
      <c r="C7" s="86" t="s">
        <v>56</v>
      </c>
      <c r="D7" s="36">
        <v>243</v>
      </c>
      <c r="E7" s="36">
        <v>0.22</v>
      </c>
      <c r="F7" s="86" t="s">
        <v>57</v>
      </c>
      <c r="G7" s="90" t="s">
        <v>84</v>
      </c>
      <c r="H7" s="91" t="s">
        <v>64</v>
      </c>
      <c r="I7" s="91" t="s">
        <v>64</v>
      </c>
      <c r="J7" s="91">
        <v>1</v>
      </c>
      <c r="K7" s="36">
        <f>D7*E7</f>
        <v>53.46</v>
      </c>
      <c r="L7" s="36">
        <f t="shared" si="1"/>
        <v>5.3460000000000001E-2</v>
      </c>
    </row>
    <row r="8" spans="1:13" x14ac:dyDescent="0.25">
      <c r="A8" s="86"/>
      <c r="B8" s="86"/>
      <c r="C8" s="86"/>
      <c r="D8" s="36">
        <v>489</v>
      </c>
      <c r="E8" s="36">
        <v>0.26</v>
      </c>
      <c r="F8" s="86"/>
      <c r="G8" s="90"/>
      <c r="H8" s="91"/>
      <c r="I8" s="91"/>
      <c r="J8" s="91"/>
      <c r="K8" s="36">
        <f t="shared" ref="K8:K12" si="2">D8*E8</f>
        <v>127.14</v>
      </c>
      <c r="L8" s="36">
        <f t="shared" si="1"/>
        <v>0.12714</v>
      </c>
    </row>
    <row r="9" spans="1:13" x14ac:dyDescent="0.25">
      <c r="A9" s="86"/>
      <c r="B9" s="86"/>
      <c r="C9" s="86"/>
      <c r="D9" s="36">
        <v>485</v>
      </c>
      <c r="E9" s="36">
        <v>0.23</v>
      </c>
      <c r="F9" s="86"/>
      <c r="G9" s="90"/>
      <c r="H9" s="91"/>
      <c r="I9" s="91"/>
      <c r="J9" s="91"/>
      <c r="K9" s="36">
        <f t="shared" si="2"/>
        <v>111.55000000000001</v>
      </c>
      <c r="L9" s="36">
        <f t="shared" si="1"/>
        <v>0.11155000000000001</v>
      </c>
    </row>
    <row r="10" spans="1:13" x14ac:dyDescent="0.25">
      <c r="A10" s="86"/>
      <c r="B10" s="86"/>
      <c r="C10" s="86"/>
      <c r="D10" s="36">
        <v>162</v>
      </c>
      <c r="E10" s="36">
        <v>0.22</v>
      </c>
      <c r="F10" s="86"/>
      <c r="G10" s="90"/>
      <c r="H10" s="91"/>
      <c r="I10" s="91"/>
      <c r="J10" s="91"/>
      <c r="K10" s="36">
        <f t="shared" si="2"/>
        <v>35.64</v>
      </c>
      <c r="L10" s="36">
        <f t="shared" si="1"/>
        <v>3.5639999999999998E-2</v>
      </c>
    </row>
    <row r="11" spans="1:13" x14ac:dyDescent="0.25">
      <c r="A11" s="86"/>
      <c r="B11" s="86"/>
      <c r="C11" s="86"/>
      <c r="D11" s="36">
        <v>246</v>
      </c>
      <c r="E11" s="36">
        <v>0.22</v>
      </c>
      <c r="F11" s="86"/>
      <c r="G11" s="90"/>
      <c r="H11" s="91"/>
      <c r="I11" s="91"/>
      <c r="J11" s="91"/>
      <c r="K11" s="36">
        <f t="shared" si="2"/>
        <v>54.12</v>
      </c>
      <c r="L11" s="36">
        <f t="shared" si="1"/>
        <v>5.4119999999999994E-2</v>
      </c>
    </row>
    <row r="12" spans="1:13" x14ac:dyDescent="0.25">
      <c r="A12" s="86"/>
      <c r="B12" s="86"/>
      <c r="C12" s="86"/>
      <c r="D12" s="36">
        <v>172</v>
      </c>
      <c r="E12" s="36">
        <v>0.22</v>
      </c>
      <c r="F12" s="86"/>
      <c r="G12" s="90"/>
      <c r="H12" s="91"/>
      <c r="I12" s="91"/>
      <c r="J12" s="91"/>
      <c r="K12" s="36">
        <f t="shared" si="2"/>
        <v>37.840000000000003</v>
      </c>
      <c r="L12" s="36">
        <f t="shared" si="1"/>
        <v>3.7840000000000006E-2</v>
      </c>
    </row>
    <row r="15" spans="1:13" ht="15.75" thickBot="1" x14ac:dyDescent="0.3"/>
    <row r="16" spans="1:13" ht="30.75" thickBot="1" x14ac:dyDescent="0.3">
      <c r="L16" s="33">
        <f>SUM(L3:L15)</f>
        <v>2.4174580307999998</v>
      </c>
      <c r="M16" s="34" t="s">
        <v>38</v>
      </c>
    </row>
  </sheetData>
  <mergeCells count="13">
    <mergeCell ref="G7:G12"/>
    <mergeCell ref="H7:H12"/>
    <mergeCell ref="I7:I12"/>
    <mergeCell ref="J7:J12"/>
    <mergeCell ref="H1:J1"/>
    <mergeCell ref="F7:F12"/>
    <mergeCell ref="B3:B5"/>
    <mergeCell ref="A3:A5"/>
    <mergeCell ref="C3:C5"/>
    <mergeCell ref="D3:D5"/>
    <mergeCell ref="C7:C12"/>
    <mergeCell ref="B7:B12"/>
    <mergeCell ref="A7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 ALCANCE 1</vt:lpstr>
      <vt:lpstr>DA ALCANCE 2</vt:lpstr>
      <vt:lpstr>INVENTARIO</vt:lpstr>
      <vt:lpstr>INVENTARIO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Clarisa</dc:creator>
  <cp:lastModifiedBy>Clarisa Alejandrino</cp:lastModifiedBy>
  <dcterms:created xsi:type="dcterms:W3CDTF">2025-07-15T00:52:06Z</dcterms:created>
  <dcterms:modified xsi:type="dcterms:W3CDTF">2025-09-26T15:12:39Z</dcterms:modified>
</cp:coreProperties>
</file>