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ml.chartshap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3820"/>
  <bookViews>
    <workbookView xWindow="15" yWindow="-165" windowWidth="14865" windowHeight="8715"/>
  </bookViews>
  <sheets>
    <sheet name="Cash Flow" sheetId="4" r:id="rId1"/>
    <sheet name="Anáslisis Sensibilidad" sheetId="1" r:id="rId2"/>
  </sheets>
  <definedNames>
    <definedName name="_xlnm.Print_Titles" localSheetId="1">'Anáslisis Sensibilidad'!#REF!</definedName>
    <definedName name="_xlnm.Print_Titles" localSheetId="0">'Cash Flow'!$4:$4</definedName>
  </definedNames>
  <calcPr calcId="125725"/>
  <webPublishing codePage="1252"/>
</workbook>
</file>

<file path=xl/calcChain.xml><?xml version="1.0" encoding="utf-8"?>
<calcChain xmlns="http://schemas.openxmlformats.org/spreadsheetml/2006/main">
  <c r="C10" i="1"/>
  <c r="C21" i="4"/>
  <c r="O8" i="1"/>
  <c r="K8"/>
  <c r="G8"/>
  <c r="C8"/>
  <c r="C30" i="4"/>
  <c r="C32" s="1"/>
  <c r="R27"/>
  <c r="R29" s="1"/>
  <c r="R32" s="1"/>
  <c r="R8" i="1" s="1"/>
  <c r="Q27" i="4"/>
  <c r="Q29" s="1"/>
  <c r="Q32" s="1"/>
  <c r="Q8" i="1" s="1"/>
  <c r="P27" i="4"/>
  <c r="P29" s="1"/>
  <c r="P32" s="1"/>
  <c r="P8" i="1" s="1"/>
  <c r="O27" i="4"/>
  <c r="O29" s="1"/>
  <c r="O32" s="1"/>
  <c r="N27"/>
  <c r="N29" s="1"/>
  <c r="N32" s="1"/>
  <c r="N8" i="1" s="1"/>
  <c r="M27" i="4"/>
  <c r="M29" s="1"/>
  <c r="M32" s="1"/>
  <c r="M8" i="1" s="1"/>
  <c r="L27" i="4"/>
  <c r="L29" s="1"/>
  <c r="L32" s="1"/>
  <c r="L8" i="1" s="1"/>
  <c r="K27" i="4"/>
  <c r="K29" s="1"/>
  <c r="K32" s="1"/>
  <c r="J27"/>
  <c r="J29" s="1"/>
  <c r="J32" s="1"/>
  <c r="J8" i="1" s="1"/>
  <c r="I27" i="4"/>
  <c r="I29" s="1"/>
  <c r="I32" s="1"/>
  <c r="I8" i="1" s="1"/>
  <c r="H27" i="4"/>
  <c r="H29" s="1"/>
  <c r="H32" s="1"/>
  <c r="H8" i="1" s="1"/>
  <c r="G27" i="4"/>
  <c r="G29" s="1"/>
  <c r="G32" s="1"/>
  <c r="F27"/>
  <c r="F29" s="1"/>
  <c r="F32" s="1"/>
  <c r="F8" i="1" s="1"/>
  <c r="E27" i="4"/>
  <c r="E29" s="1"/>
  <c r="E32" s="1"/>
  <c r="E8" i="1" s="1"/>
  <c r="D27" i="4"/>
  <c r="D29" s="1"/>
  <c r="D32" s="1"/>
  <c r="D8" i="1" s="1"/>
  <c r="C34" i="4" l="1"/>
  <c r="C36" s="1"/>
  <c r="C11" i="1" l="1"/>
  <c r="D14" s="1"/>
</calcChain>
</file>

<file path=xl/sharedStrings.xml><?xml version="1.0" encoding="utf-8"?>
<sst xmlns="http://schemas.openxmlformats.org/spreadsheetml/2006/main" count="47" uniqueCount="44">
  <si>
    <t>Comparación Propuestas</t>
  </si>
  <si>
    <t>AÑO 0</t>
  </si>
  <si>
    <t>AÑO 1</t>
  </si>
  <si>
    <t>AÑO 2</t>
  </si>
  <si>
    <t>AÑO 3</t>
  </si>
  <si>
    <t>AÑO 4</t>
  </si>
  <si>
    <t>AÑO 5</t>
  </si>
  <si>
    <t>AÑO 6</t>
  </si>
  <si>
    <t>AÑO 7</t>
  </si>
  <si>
    <t>AÑO 8</t>
  </si>
  <si>
    <t>AÑO 9</t>
  </si>
  <si>
    <t>AÑO 10</t>
  </si>
  <si>
    <t>AÑO 11</t>
  </si>
  <si>
    <t>AÑO 12</t>
  </si>
  <si>
    <t>AÑO 13</t>
  </si>
  <si>
    <t>AÑO 14</t>
  </si>
  <si>
    <t>AÑO 15</t>
  </si>
  <si>
    <t>Total Nuevas Inversiones</t>
  </si>
  <si>
    <t>Ingresos</t>
  </si>
  <si>
    <t>Coeficiente Propuesta Original</t>
  </si>
  <si>
    <t>Total Facturación</t>
  </si>
  <si>
    <t>Tasa de Descuento</t>
  </si>
  <si>
    <t>V.A.N. (NPV)</t>
  </si>
  <si>
    <t>PROPUESTA ORIGINAL</t>
  </si>
  <si>
    <t>NUEVA PROPUESTA</t>
  </si>
  <si>
    <t>Variación versus Tasa de Descuento</t>
  </si>
  <si>
    <t>Disminución de Inversión Inicial</t>
  </si>
  <si>
    <t>s</t>
  </si>
  <si>
    <t>Análisis de Sensibilidad</t>
  </si>
  <si>
    <t>DISMINUCIÓN INVERSIÓN INICIAL</t>
  </si>
  <si>
    <t>TASA DE DESCUENTO</t>
  </si>
  <si>
    <t>LL</t>
  </si>
  <si>
    <t>FCF Propuesta Original</t>
  </si>
  <si>
    <t>Producción</t>
  </si>
  <si>
    <t>Precio</t>
  </si>
  <si>
    <t>Ingreso única vez</t>
  </si>
  <si>
    <t>Nuevas Inversiones</t>
  </si>
  <si>
    <t>FCF Propuesta Nueva</t>
  </si>
  <si>
    <t>FCF anual</t>
  </si>
  <si>
    <t>VAN Propuesta Original</t>
  </si>
  <si>
    <t>Inversión Inicial</t>
  </si>
  <si>
    <t>VAN Propuesta Nueva</t>
  </si>
  <si>
    <t>VAN NUEVA - VAN ORIGINAL</t>
  </si>
  <si>
    <t>DIF FCF NUEVA - FCF VIEJO</t>
  </si>
</sst>
</file>

<file path=xl/styles.xml><?xml version="1.0" encoding="utf-8"?>
<styleSheet xmlns="http://schemas.openxmlformats.org/spreadsheetml/2006/main">
  <numFmts count="1">
    <numFmt numFmtId="164" formatCode="0.0%"/>
  </numFmts>
  <fonts count="13">
    <font>
      <sz val="8"/>
      <name val="Arial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9"/>
      <color theme="0"/>
      <name val="Arial"/>
      <family val="2"/>
    </font>
    <font>
      <b/>
      <sz val="10"/>
      <color theme="4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theme="4"/>
        <bgColor theme="4"/>
      </patternFill>
    </fill>
    <fill>
      <patternFill patternType="solid">
        <fgColor theme="4"/>
      </patternFill>
    </fill>
  </fills>
  <borders count="2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0" fontId="12" fillId="7" borderId="0" applyNumberFormat="0" applyBorder="0" applyAlignment="0" applyProtection="0"/>
  </cellStyleXfs>
  <cellXfs count="62">
    <xf numFmtId="0" fontId="0" fillId="0" borderId="0" xfId="0"/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/>
    <xf numFmtId="0" fontId="5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3" fontId="2" fillId="2" borderId="1" xfId="0" applyNumberFormat="1" applyFont="1" applyFill="1" applyBorder="1" applyAlignment="1">
      <alignment vertical="center"/>
    </xf>
    <xf numFmtId="0" fontId="1" fillId="0" borderId="2" xfId="0" applyFont="1" applyBorder="1" applyAlignment="1">
      <alignment vertical="center" wrapText="1"/>
    </xf>
    <xf numFmtId="3" fontId="2" fillId="0" borderId="2" xfId="0" applyNumberFormat="1" applyFont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3" fontId="2" fillId="4" borderId="1" xfId="0" applyNumberFormat="1" applyFont="1" applyFill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3" fontId="2" fillId="0" borderId="3" xfId="0" applyNumberFormat="1" applyFont="1" applyBorder="1" applyAlignment="1">
      <alignment vertical="center"/>
    </xf>
    <xf numFmtId="3" fontId="2" fillId="3" borderId="0" xfId="0" applyNumberFormat="1" applyFont="1" applyFill="1" applyBorder="1" applyAlignment="1">
      <alignment vertical="center"/>
    </xf>
    <xf numFmtId="0" fontId="6" fillId="3" borderId="4" xfId="0" applyFont="1" applyFill="1" applyBorder="1" applyAlignment="1">
      <alignment vertical="center" wrapText="1"/>
    </xf>
    <xf numFmtId="0" fontId="6" fillId="0" borderId="0" xfId="0" applyFont="1" applyAlignment="1"/>
    <xf numFmtId="0" fontId="4" fillId="0" borderId="0" xfId="0" applyFont="1" applyAlignment="1"/>
    <xf numFmtId="0" fontId="6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17" fontId="1" fillId="0" borderId="1" xfId="0" applyNumberFormat="1" applyFont="1" applyBorder="1" applyAlignment="1">
      <alignment horizontal="center" vertical="center" wrapText="1"/>
    </xf>
    <xf numFmtId="3" fontId="2" fillId="5" borderId="1" xfId="0" applyNumberFormat="1" applyFont="1" applyFill="1" applyBorder="1" applyAlignment="1">
      <alignment vertical="center"/>
    </xf>
    <xf numFmtId="0" fontId="5" fillId="0" borderId="0" xfId="0" applyFont="1" applyAlignment="1"/>
    <xf numFmtId="164" fontId="2" fillId="5" borderId="1" xfId="1" applyNumberFormat="1" applyFont="1" applyFill="1" applyBorder="1" applyAlignment="1">
      <alignment vertical="center"/>
    </xf>
    <xf numFmtId="4" fontId="2" fillId="4" borderId="1" xfId="0" applyNumberFormat="1" applyFont="1" applyFill="1" applyBorder="1" applyAlignment="1">
      <alignment vertical="center"/>
    </xf>
    <xf numFmtId="4" fontId="2" fillId="5" borderId="1" xfId="0" applyNumberFormat="1" applyFont="1" applyFill="1" applyBorder="1" applyAlignment="1">
      <alignment vertical="center"/>
    </xf>
    <xf numFmtId="2" fontId="2" fillId="5" borderId="1" xfId="1" applyNumberFormat="1" applyFont="1" applyFill="1" applyBorder="1" applyAlignment="1">
      <alignment vertical="center"/>
    </xf>
    <xf numFmtId="164" fontId="2" fillId="2" borderId="1" xfId="1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 wrapText="1" indent="1"/>
    </xf>
    <xf numFmtId="4" fontId="2" fillId="2" borderId="1" xfId="0" applyNumberFormat="1" applyFont="1" applyFill="1" applyBorder="1" applyAlignment="1">
      <alignment vertical="center"/>
    </xf>
    <xf numFmtId="0" fontId="1" fillId="0" borderId="1" xfId="0" applyFont="1" applyBorder="1" applyAlignment="1">
      <alignment horizontal="left" vertical="center" wrapText="1" indent="1"/>
    </xf>
    <xf numFmtId="3" fontId="1" fillId="4" borderId="1" xfId="0" applyNumberFormat="1" applyFont="1" applyFill="1" applyBorder="1" applyAlignment="1">
      <alignment vertical="center"/>
    </xf>
    <xf numFmtId="4" fontId="1" fillId="4" borderId="1" xfId="0" applyNumberFormat="1" applyFont="1" applyFill="1" applyBorder="1" applyAlignment="1">
      <alignment vertical="center"/>
    </xf>
    <xf numFmtId="9" fontId="2" fillId="5" borderId="1" xfId="1" applyFont="1" applyFill="1" applyBorder="1" applyAlignment="1">
      <alignment vertical="center"/>
    </xf>
    <xf numFmtId="164" fontId="1" fillId="5" borderId="1" xfId="1" applyNumberFormat="1" applyFont="1" applyFill="1" applyBorder="1" applyAlignment="1">
      <alignment vertical="center"/>
    </xf>
    <xf numFmtId="2" fontId="9" fillId="6" borderId="5" xfId="0" applyNumberFormat="1" applyFont="1" applyFill="1" applyBorder="1"/>
    <xf numFmtId="164" fontId="10" fillId="6" borderId="6" xfId="1" applyNumberFormat="1" applyFont="1" applyFill="1" applyBorder="1"/>
    <xf numFmtId="164" fontId="10" fillId="6" borderId="5" xfId="1" applyNumberFormat="1" applyFont="1" applyFill="1" applyBorder="1"/>
    <xf numFmtId="2" fontId="11" fillId="0" borderId="6" xfId="0" applyNumberFormat="1" applyFont="1" applyBorder="1"/>
    <xf numFmtId="2" fontId="11" fillId="0" borderId="7" xfId="0" applyNumberFormat="1" applyFont="1" applyBorder="1"/>
    <xf numFmtId="2" fontId="11" fillId="0" borderId="9" xfId="0" applyNumberFormat="1" applyFont="1" applyBorder="1"/>
    <xf numFmtId="2" fontId="11" fillId="0" borderId="10" xfId="0" applyNumberFormat="1" applyFont="1" applyBorder="1"/>
    <xf numFmtId="2" fontId="11" fillId="0" borderId="13" xfId="0" applyNumberFormat="1" applyFont="1" applyBorder="1"/>
    <xf numFmtId="2" fontId="11" fillId="0" borderId="14" xfId="0" applyNumberFormat="1" applyFont="1" applyBorder="1"/>
    <xf numFmtId="2" fontId="11" fillId="0" borderId="15" xfId="0" applyNumberFormat="1" applyFont="1" applyBorder="1"/>
    <xf numFmtId="2" fontId="11" fillId="0" borderId="0" xfId="0" applyNumberFormat="1" applyFont="1" applyBorder="1"/>
    <xf numFmtId="2" fontId="11" fillId="0" borderId="17" xfId="0" applyNumberFormat="1" applyFont="1" applyBorder="1"/>
    <xf numFmtId="2" fontId="11" fillId="0" borderId="18" xfId="0" applyNumberFormat="1" applyFont="1" applyBorder="1"/>
    <xf numFmtId="2" fontId="11" fillId="0" borderId="19" xfId="0" applyNumberFormat="1" applyFont="1" applyBorder="1"/>
    <xf numFmtId="2" fontId="11" fillId="0" borderId="20" xfId="0" applyNumberFormat="1" applyFont="1" applyBorder="1"/>
    <xf numFmtId="2" fontId="12" fillId="7" borderId="16" xfId="2" applyNumberFormat="1" applyBorder="1"/>
    <xf numFmtId="2" fontId="11" fillId="0" borderId="21" xfId="0" applyNumberFormat="1" applyFont="1" applyBorder="1"/>
    <xf numFmtId="2" fontId="8" fillId="6" borderId="11" xfId="0" applyNumberFormat="1" applyFont="1" applyFill="1" applyBorder="1" applyAlignment="1">
      <alignment horizontal="center" vertical="center" textRotation="90"/>
    </xf>
    <xf numFmtId="2" fontId="8" fillId="6" borderId="12" xfId="0" applyNumberFormat="1" applyFont="1" applyFill="1" applyBorder="1" applyAlignment="1">
      <alignment horizontal="center" vertical="center" textRotation="90"/>
    </xf>
    <xf numFmtId="2" fontId="8" fillId="6" borderId="8" xfId="0" applyNumberFormat="1" applyFont="1" applyFill="1" applyBorder="1" applyAlignment="1">
      <alignment horizontal="center"/>
    </xf>
    <xf numFmtId="2" fontId="8" fillId="6" borderId="9" xfId="0" applyNumberFormat="1" applyFont="1" applyFill="1" applyBorder="1" applyAlignment="1">
      <alignment horizontal="center"/>
    </xf>
    <xf numFmtId="2" fontId="8" fillId="6" borderId="10" xfId="0" applyNumberFormat="1" applyFont="1" applyFill="1" applyBorder="1" applyAlignment="1">
      <alignment horizontal="center"/>
    </xf>
  </cellXfs>
  <cellStyles count="3">
    <cellStyle name="Énfasis1" xfId="2" builtinId="29"/>
    <cellStyle name="Normal" xfId="0" builtinId="0"/>
    <cellStyle name="Porcentual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BFAF5"/>
      <rgbColor rgb="00F6F3E2"/>
      <rgbColor rgb="00FFFF99"/>
      <rgbColor rgb="00BCCCE4"/>
      <rgbColor rgb="00FF99CC"/>
      <rgbColor rgb="00EAEAEA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AR"/>
  <c:chart>
    <c:title>
      <c:tx>
        <c:rich>
          <a:bodyPr/>
          <a:lstStyle/>
          <a:p>
            <a:pPr>
              <a:defRPr lang="es-ES_tradnl"/>
            </a:pPr>
            <a:r>
              <a:rPr lang="es-ES_tradnl"/>
              <a:t>Proyecto</a:t>
            </a:r>
            <a:r>
              <a:rPr lang="es-ES_tradnl" baseline="0"/>
              <a:t> LL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2472423833967167"/>
          <c:y val="0.10084559494651529"/>
          <c:w val="0.83313191440533763"/>
          <c:h val="0.73050760926617364"/>
        </c:manualLayout>
      </c:layout>
      <c:scatterChart>
        <c:scatterStyle val="smoothMarker"/>
        <c:ser>
          <c:idx val="0"/>
          <c:order val="0"/>
          <c:xVal>
            <c:numRef>
              <c:f>'Anáslisis Sensibilidad'!$D$15:$D$39</c:f>
              <c:numCache>
                <c:formatCode>0.0%</c:formatCode>
                <c:ptCount val="25"/>
                <c:pt idx="0">
                  <c:v>0.08</c:v>
                </c:pt>
                <c:pt idx="1">
                  <c:v>8.5000000000000006E-2</c:v>
                </c:pt>
                <c:pt idx="2">
                  <c:v>0.09</c:v>
                </c:pt>
                <c:pt idx="3">
                  <c:v>9.5000000000000001E-2</c:v>
                </c:pt>
                <c:pt idx="4">
                  <c:v>0.1</c:v>
                </c:pt>
                <c:pt idx="5">
                  <c:v>0.105</c:v>
                </c:pt>
                <c:pt idx="6">
                  <c:v>0.11</c:v>
                </c:pt>
                <c:pt idx="7">
                  <c:v>0.115</c:v>
                </c:pt>
                <c:pt idx="8">
                  <c:v>0.12</c:v>
                </c:pt>
                <c:pt idx="9">
                  <c:v>0.125</c:v>
                </c:pt>
                <c:pt idx="10">
                  <c:v>0.13</c:v>
                </c:pt>
                <c:pt idx="11">
                  <c:v>0.13500000000000001</c:v>
                </c:pt>
                <c:pt idx="12">
                  <c:v>0.14000000000000001</c:v>
                </c:pt>
                <c:pt idx="13">
                  <c:v>0.14499999999999999</c:v>
                </c:pt>
                <c:pt idx="14">
                  <c:v>0.15</c:v>
                </c:pt>
                <c:pt idx="15">
                  <c:v>0.155</c:v>
                </c:pt>
                <c:pt idx="16">
                  <c:v>0.16</c:v>
                </c:pt>
                <c:pt idx="17">
                  <c:v>0.16500000000000001</c:v>
                </c:pt>
                <c:pt idx="18">
                  <c:v>0.17</c:v>
                </c:pt>
                <c:pt idx="19">
                  <c:v>0.17499999999999999</c:v>
                </c:pt>
                <c:pt idx="20">
                  <c:v>0.18</c:v>
                </c:pt>
                <c:pt idx="21">
                  <c:v>0.185</c:v>
                </c:pt>
                <c:pt idx="22">
                  <c:v>0.19</c:v>
                </c:pt>
                <c:pt idx="23">
                  <c:v>0.19500000000000001</c:v>
                </c:pt>
                <c:pt idx="24">
                  <c:v>0.2</c:v>
                </c:pt>
              </c:numCache>
            </c:numRef>
          </c:xVal>
          <c:yVal>
            <c:numRef>
              <c:f>'Anáslisis Sensibilidad'!$J$15:$J$39</c:f>
              <c:numCache>
                <c:formatCode>0.00</c:formatCode>
                <c:ptCount val="25"/>
                <c:pt idx="0">
                  <c:v>172.03056420564951</c:v>
                </c:pt>
                <c:pt idx="1">
                  <c:v>150.11411449798459</c:v>
                </c:pt>
                <c:pt idx="2">
                  <c:v>129.32675748961583</c:v>
                </c:pt>
                <c:pt idx="3">
                  <c:v>109.60007386211873</c:v>
                </c:pt>
                <c:pt idx="4">
                  <c:v>90.870263444728607</c:v>
                </c:pt>
                <c:pt idx="5">
                  <c:v>73.077806149681464</c:v>
                </c:pt>
                <c:pt idx="6">
                  <c:v>56.167149600030712</c:v>
                </c:pt>
                <c:pt idx="7">
                  <c:v>40.08642121623717</c:v>
                </c:pt>
                <c:pt idx="8">
                  <c:v>24.787162725228427</c:v>
                </c:pt>
                <c:pt idx="9">
                  <c:v>10.224085234779011</c:v>
                </c:pt>
                <c:pt idx="10">
                  <c:v>-3.6451568214366716</c:v>
                </c:pt>
                <c:pt idx="11">
                  <c:v>-16.860174415151278</c:v>
                </c:pt>
                <c:pt idx="12">
                  <c:v>-29.458036744152821</c:v>
                </c:pt>
                <c:pt idx="13">
                  <c:v>-41.473449433418352</c:v>
                </c:pt>
                <c:pt idx="14">
                  <c:v>-52.93891929705967</c:v>
                </c:pt>
                <c:pt idx="15">
                  <c:v>-63.884906740638769</c:v>
                </c:pt>
                <c:pt idx="16">
                  <c:v>-74.339966791667052</c:v>
                </c:pt>
                <c:pt idx="17">
                  <c:v>-84.330879662578297</c:v>
                </c:pt>
                <c:pt idx="18">
                  <c:v>-93.882771674354785</c:v>
                </c:pt>
                <c:pt idx="19">
                  <c:v>-103.01922729965469</c:v>
                </c:pt>
                <c:pt idx="20">
                  <c:v>-111.76239302102033</c:v>
                </c:pt>
                <c:pt idx="21">
                  <c:v>-120.1330736420835</c:v>
                </c:pt>
                <c:pt idx="22">
                  <c:v>-128.15082163701032</c:v>
                </c:pt>
                <c:pt idx="23">
                  <c:v>-135.83402007536961</c:v>
                </c:pt>
                <c:pt idx="24">
                  <c:v>-143.19995961568293</c:v>
                </c:pt>
              </c:numCache>
            </c:numRef>
          </c:yVal>
          <c:smooth val="1"/>
        </c:ser>
        <c:axId val="69713280"/>
        <c:axId val="128061440"/>
      </c:scatterChart>
      <c:valAx>
        <c:axId val="6971328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lang="es-ES_tradnl"/>
                </a:pPr>
                <a:r>
                  <a:rPr lang="es-ES_tradnl"/>
                  <a:t>Tasa de Descuento</a:t>
                </a:r>
              </a:p>
            </c:rich>
          </c:tx>
          <c:layout/>
        </c:title>
        <c:numFmt formatCode="0.0%" sourceLinked="1"/>
        <c:tickLblPos val="nextTo"/>
        <c:txPr>
          <a:bodyPr/>
          <a:lstStyle/>
          <a:p>
            <a:pPr>
              <a:defRPr lang="es-ES_tradnl"/>
            </a:pPr>
            <a:endParaRPr lang="es-AR"/>
          </a:p>
        </c:txPr>
        <c:crossAx val="128061440"/>
        <c:crossesAt val="0"/>
        <c:crossBetween val="midCat"/>
      </c:valAx>
      <c:valAx>
        <c:axId val="128061440"/>
        <c:scaling>
          <c:orientation val="minMax"/>
        </c:scaling>
        <c:axPos val="l"/>
        <c:title>
          <c:tx>
            <c:rich>
              <a:bodyPr rot="-5400000" vert="horz"/>
              <a:lstStyle/>
              <a:p>
                <a:pPr>
                  <a:defRPr lang="es-ES_tradnl"/>
                </a:pPr>
                <a:r>
                  <a:rPr lang="es-ES_tradnl"/>
                  <a:t>Valor Actual Neto</a:t>
                </a:r>
              </a:p>
            </c:rich>
          </c:tx>
          <c:layout/>
        </c:title>
        <c:numFmt formatCode="0.00" sourceLinked="1"/>
        <c:tickLblPos val="nextTo"/>
        <c:txPr>
          <a:bodyPr/>
          <a:lstStyle/>
          <a:p>
            <a:pPr>
              <a:defRPr lang="es-ES_tradnl"/>
            </a:pPr>
            <a:endParaRPr lang="es-AR"/>
          </a:p>
        </c:txPr>
        <c:crossAx val="69713280"/>
        <c:crossesAt val="0"/>
        <c:crossBetween val="midCat"/>
      </c:valAx>
    </c:plotArea>
    <c:plotVisOnly val="1"/>
  </c:chart>
  <c:printSettings>
    <c:headerFooter/>
    <c:pageMargins b="0.75000000000000089" l="0.70000000000000062" r="0.70000000000000062" t="0.75000000000000089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AR"/>
  <c:style val="4"/>
  <c:chart>
    <c:title>
      <c:tx>
        <c:rich>
          <a:bodyPr/>
          <a:lstStyle/>
          <a:p>
            <a:pPr>
              <a:defRPr lang="es-ES_tradnl"/>
            </a:pPr>
            <a:r>
              <a:rPr lang="es-ES_tradnl"/>
              <a:t>Proyecto LL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0.12274112447713265"/>
          <c:y val="0.11961537862187242"/>
          <c:w val="0.83338170901377562"/>
          <c:h val="0.69917233781360744"/>
        </c:manualLayout>
      </c:layout>
      <c:scatterChart>
        <c:scatterStyle val="smoothMarker"/>
        <c:ser>
          <c:idx val="0"/>
          <c:order val="0"/>
          <c:xVal>
            <c:numRef>
              <c:f>'Anáslisis Sensibilidad'!$E$14:$O$14</c:f>
              <c:numCache>
                <c:formatCode>0.0%</c:formatCode>
                <c:ptCount val="11"/>
                <c:pt idx="0">
                  <c:v>-0.25</c:v>
                </c:pt>
                <c:pt idx="1">
                  <c:v>-0.2</c:v>
                </c:pt>
                <c:pt idx="2">
                  <c:v>-0.15</c:v>
                </c:pt>
                <c:pt idx="3">
                  <c:v>-0.1</c:v>
                </c:pt>
                <c:pt idx="4">
                  <c:v>-0.05</c:v>
                </c:pt>
                <c:pt idx="5">
                  <c:v>0</c:v>
                </c:pt>
                <c:pt idx="6">
                  <c:v>0.05</c:v>
                </c:pt>
                <c:pt idx="7">
                  <c:v>0.1</c:v>
                </c:pt>
                <c:pt idx="8">
                  <c:v>0.15</c:v>
                </c:pt>
                <c:pt idx="9">
                  <c:v>0.2</c:v>
                </c:pt>
                <c:pt idx="10">
                  <c:v>0.25</c:v>
                </c:pt>
              </c:numCache>
            </c:numRef>
          </c:xVal>
          <c:yVal>
            <c:numRef>
              <c:f>'Anáslisis Sensibilidad'!$E$24:$O$24</c:f>
              <c:numCache>
                <c:formatCode>0.00</c:formatCode>
                <c:ptCount val="11"/>
                <c:pt idx="0">
                  <c:v>-96.525914765220989</c:v>
                </c:pt>
                <c:pt idx="1">
                  <c:v>-75.175914765220966</c:v>
                </c:pt>
                <c:pt idx="2">
                  <c:v>-53.825914765220944</c:v>
                </c:pt>
                <c:pt idx="3">
                  <c:v>-32.475914765221034</c:v>
                </c:pt>
                <c:pt idx="4">
                  <c:v>-11.125914765221012</c:v>
                </c:pt>
                <c:pt idx="5">
                  <c:v>10.224085234779011</c:v>
                </c:pt>
                <c:pt idx="6">
                  <c:v>31.574085234779034</c:v>
                </c:pt>
                <c:pt idx="7">
                  <c:v>52.924085234779</c:v>
                </c:pt>
                <c:pt idx="8">
                  <c:v>74.274085234779022</c:v>
                </c:pt>
                <c:pt idx="9">
                  <c:v>95.624085234778988</c:v>
                </c:pt>
                <c:pt idx="10">
                  <c:v>116.97408523477901</c:v>
                </c:pt>
              </c:numCache>
            </c:numRef>
          </c:yVal>
          <c:smooth val="1"/>
        </c:ser>
        <c:axId val="147390464"/>
        <c:axId val="147392384"/>
      </c:scatterChart>
      <c:valAx>
        <c:axId val="14739046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 lang="es-ES_tradnl"/>
                </a:pPr>
                <a:r>
                  <a:rPr lang="es-ES_tradnl"/>
                  <a:t>Disminución Inversión Inicial</a:t>
                </a:r>
              </a:p>
            </c:rich>
          </c:tx>
          <c:layout>
            <c:manualLayout>
              <c:xMode val="edge"/>
              <c:yMode val="edge"/>
              <c:x val="0.4109709253673588"/>
              <c:y val="0.89732175432425731"/>
            </c:manualLayout>
          </c:layout>
        </c:title>
        <c:numFmt formatCode="0.0%" sourceLinked="1"/>
        <c:tickLblPos val="nextTo"/>
        <c:txPr>
          <a:bodyPr/>
          <a:lstStyle/>
          <a:p>
            <a:pPr>
              <a:defRPr lang="es-ES_tradnl"/>
            </a:pPr>
            <a:endParaRPr lang="es-AR"/>
          </a:p>
        </c:txPr>
        <c:crossAx val="147392384"/>
        <c:crosses val="autoZero"/>
        <c:crossBetween val="midCat"/>
      </c:valAx>
      <c:valAx>
        <c:axId val="147392384"/>
        <c:scaling>
          <c:orientation val="minMax"/>
        </c:scaling>
        <c:axPos val="l"/>
        <c:title>
          <c:tx>
            <c:rich>
              <a:bodyPr rot="-5400000" vert="horz"/>
              <a:lstStyle/>
              <a:p>
                <a:pPr>
                  <a:defRPr lang="es-ES_tradnl"/>
                </a:pPr>
                <a:r>
                  <a:rPr lang="es-ES_tradnl"/>
                  <a:t>Valor Actual Neto</a:t>
                </a:r>
              </a:p>
            </c:rich>
          </c:tx>
          <c:layout>
            <c:manualLayout>
              <c:xMode val="edge"/>
              <c:yMode val="edge"/>
              <c:x val="3.2552448007459482E-2"/>
              <c:y val="0.34719094258902111"/>
            </c:manualLayout>
          </c:layout>
        </c:title>
        <c:numFmt formatCode="0.00" sourceLinked="1"/>
        <c:tickLblPos val="nextTo"/>
        <c:txPr>
          <a:bodyPr/>
          <a:lstStyle/>
          <a:p>
            <a:pPr>
              <a:defRPr lang="es-ES_tradnl"/>
            </a:pPr>
            <a:endParaRPr lang="es-AR"/>
          </a:p>
        </c:txPr>
        <c:crossAx val="147390464"/>
        <c:crosses val="autoZero"/>
        <c:crossBetween val="midCat"/>
      </c:valAx>
    </c:plotArea>
    <c:plotVisOnly val="1"/>
  </c:chart>
  <c:printSettings>
    <c:headerFooter/>
    <c:pageMargins b="0.75000000000000133" l="0.70000000000000062" r="0.70000000000000062" t="0.75000000000000133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126999</xdr:colOff>
      <xdr:row>40</xdr:row>
      <xdr:rowOff>190499</xdr:rowOff>
    </xdr:from>
    <xdr:to>
      <xdr:col>10</xdr:col>
      <xdr:colOff>328084</xdr:colOff>
      <xdr:row>60</xdr:row>
      <xdr:rowOff>87312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10582</xdr:colOff>
      <xdr:row>40</xdr:row>
      <xdr:rowOff>222250</xdr:rowOff>
    </xdr:from>
    <xdr:to>
      <xdr:col>23</xdr:col>
      <xdr:colOff>285750</xdr:colOff>
      <xdr:row>60</xdr:row>
      <xdr:rowOff>119063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0.15892</cdr:x>
      <cdr:y>0.63089</cdr:y>
    </cdr:from>
    <cdr:to>
      <cdr:x>0.49925</cdr:x>
      <cdr:y>0.77749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121810" y="2550575"/>
          <a:ext cx="2402418" cy="5926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pPr rtl="0"/>
          <a:r>
            <a:rPr lang="es-ES_tradnl" sz="1400" b="1" i="0" baseline="0">
              <a:latin typeface="+mn-lt"/>
              <a:ea typeface="+mn-ea"/>
              <a:cs typeface="+mn-cs"/>
            </a:rPr>
            <a:t>Análisis de Sensibilidad </a:t>
          </a:r>
          <a:endParaRPr lang="es-ES_tradnl" sz="1400"/>
        </a:p>
        <a:p xmlns:a="http://schemas.openxmlformats.org/drawingml/2006/main">
          <a:pPr rtl="0" fontAlgn="base"/>
          <a:r>
            <a:rPr lang="es-ES_tradnl" sz="1400" b="1" i="0" baseline="0">
              <a:latin typeface="+mn-lt"/>
              <a:ea typeface="+mn-ea"/>
              <a:cs typeface="+mn-cs"/>
            </a:rPr>
            <a:t>Variación de Tasa de Descuento</a:t>
          </a:r>
        </a:p>
        <a:p xmlns:a="http://schemas.openxmlformats.org/drawingml/2006/main">
          <a:endParaRPr lang="es-ES_tradnl" sz="1400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0.53443</cdr:x>
      <cdr:y>0.60733</cdr:y>
    </cdr:from>
    <cdr:to>
      <cdr:x>0.90419</cdr:x>
      <cdr:y>0.75393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778249" y="2455333"/>
          <a:ext cx="2614085" cy="5926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rtl="0"/>
          <a:r>
            <a:rPr lang="es-ES_tradnl" sz="1400" b="1" i="0" baseline="0">
              <a:latin typeface="Calibri"/>
            </a:rPr>
            <a:t>Análisis de Sensibilidad </a:t>
          </a:r>
          <a:endParaRPr lang="es-ES_tradnl" sz="1400"/>
        </a:p>
        <a:p xmlns:a="http://schemas.openxmlformats.org/drawingml/2006/main">
          <a:pPr rtl="0" fontAlgn="base"/>
          <a:r>
            <a:rPr lang="es-ES_tradnl" sz="1400" b="1" i="0" baseline="0">
              <a:latin typeface="Calibri"/>
            </a:rPr>
            <a:t>Variación de la Inversión Inicial</a:t>
          </a:r>
          <a:endParaRPr lang="es-ES_tradnl" sz="1400"/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44"/>
    <pageSetUpPr fitToPage="1"/>
  </sheetPr>
  <dimension ref="B1:S76"/>
  <sheetViews>
    <sheetView showGridLines="0" tabSelected="1" workbookViewId="0">
      <pane ySplit="4" topLeftCell="A5" activePane="bottomLeft" state="frozen"/>
      <selection pane="bottomLeft" activeCell="D31" sqref="D31"/>
    </sheetView>
  </sheetViews>
  <sheetFormatPr baseColWidth="10" defaultColWidth="9.33203125" defaultRowHeight="11.25"/>
  <cols>
    <col min="1" max="1" width="1.83203125" style="2" customWidth="1"/>
    <col min="2" max="2" width="28.1640625" style="1" customWidth="1"/>
    <col min="3" max="3" width="11.6640625" style="2" customWidth="1"/>
    <col min="4" max="4" width="9.1640625" style="2" customWidth="1"/>
    <col min="5" max="5" width="10.83203125" style="2" customWidth="1"/>
    <col min="6" max="6" width="9.1640625" style="2" customWidth="1"/>
    <col min="7" max="7" width="9.83203125" style="2" customWidth="1"/>
    <col min="8" max="18" width="9.1640625" style="2" customWidth="1"/>
    <col min="19" max="16384" width="9.33203125" style="2"/>
  </cols>
  <sheetData>
    <row r="1" spans="2:19" ht="11.25" customHeight="1"/>
    <row r="2" spans="2:19" s="3" customFormat="1" ht="27.75" customHeight="1">
      <c r="B2" s="27" t="s">
        <v>0</v>
      </c>
      <c r="H2" s="21" t="s">
        <v>31</v>
      </c>
      <c r="I2" s="21"/>
      <c r="J2" s="21"/>
      <c r="K2" s="22"/>
      <c r="L2" s="22"/>
      <c r="M2" s="22"/>
      <c r="N2" s="21"/>
      <c r="O2" s="23"/>
      <c r="P2" s="23"/>
      <c r="Q2" s="23"/>
      <c r="R2" s="23"/>
    </row>
    <row r="3" spans="2:19" ht="3.75" customHeight="1">
      <c r="B3" s="4"/>
      <c r="H3" s="5"/>
      <c r="J3" s="6"/>
      <c r="K3" s="6"/>
      <c r="L3" s="6"/>
    </row>
    <row r="4" spans="2:19" s="6" customFormat="1" ht="24.75" customHeight="1">
      <c r="B4" s="7"/>
      <c r="C4" s="24" t="s">
        <v>1</v>
      </c>
      <c r="D4" s="25" t="s">
        <v>2</v>
      </c>
      <c r="E4" s="24" t="s">
        <v>3</v>
      </c>
      <c r="F4" s="25" t="s">
        <v>4</v>
      </c>
      <c r="G4" s="24" t="s">
        <v>5</v>
      </c>
      <c r="H4" s="25" t="s">
        <v>6</v>
      </c>
      <c r="I4" s="24" t="s">
        <v>7</v>
      </c>
      <c r="J4" s="25" t="s">
        <v>8</v>
      </c>
      <c r="K4" s="24" t="s">
        <v>9</v>
      </c>
      <c r="L4" s="25" t="s">
        <v>10</v>
      </c>
      <c r="M4" s="24" t="s">
        <v>11</v>
      </c>
      <c r="N4" s="25" t="s">
        <v>12</v>
      </c>
      <c r="O4" s="24" t="s">
        <v>13</v>
      </c>
      <c r="P4" s="25" t="s">
        <v>14</v>
      </c>
      <c r="Q4" s="24" t="s">
        <v>15</v>
      </c>
      <c r="R4" s="25" t="s">
        <v>16</v>
      </c>
    </row>
    <row r="5" spans="2:19" ht="24" customHeight="1">
      <c r="B5" s="8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</row>
    <row r="6" spans="2:19" ht="8.1" customHeight="1">
      <c r="B6" s="10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6"/>
    </row>
    <row r="7" spans="2:19" ht="18" customHeight="1">
      <c r="B7" s="20" t="s">
        <v>21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</row>
    <row r="8" spans="2:19" ht="18" customHeight="1"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</row>
    <row r="9" spans="2:19" ht="18" customHeight="1">
      <c r="B9" s="15" t="s">
        <v>21</v>
      </c>
      <c r="C9" s="39">
        <v>0.125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</row>
    <row r="10" spans="2:19" ht="18" customHeight="1">
      <c r="B10" s="14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</row>
    <row r="11" spans="2:19" ht="18" customHeight="1">
      <c r="B11" s="7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</row>
    <row r="12" spans="2:19" ht="18" customHeight="1">
      <c r="B12" s="20" t="s">
        <v>36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</row>
    <row r="13" spans="2:19" ht="18" customHeight="1">
      <c r="B13" s="13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</row>
    <row r="14" spans="2:19" ht="18" customHeight="1">
      <c r="B14" s="15" t="s">
        <v>17</v>
      </c>
      <c r="C14" s="37">
        <v>427</v>
      </c>
      <c r="D14" s="16"/>
      <c r="E14" s="29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</row>
    <row r="15" spans="2:19" ht="18" customHeight="1">
      <c r="B15" s="8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</row>
    <row r="16" spans="2:19" ht="18" customHeight="1">
      <c r="B16" s="17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6"/>
    </row>
    <row r="17" spans="2:18" ht="18" customHeight="1">
      <c r="B17" s="20" t="s">
        <v>18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</row>
    <row r="18" spans="2:18" ht="18" customHeight="1">
      <c r="B18" s="13" t="s">
        <v>23</v>
      </c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</row>
    <row r="19" spans="2:18" ht="18" customHeight="1">
      <c r="B19" s="35" t="s">
        <v>32</v>
      </c>
      <c r="C19" s="36"/>
      <c r="D19" s="37">
        <v>13.593278975567996</v>
      </c>
      <c r="E19" s="37">
        <v>13.593278975567996</v>
      </c>
      <c r="F19" s="37">
        <v>13.593278975567996</v>
      </c>
      <c r="G19" s="37">
        <v>13.593278975567996</v>
      </c>
      <c r="H19" s="37">
        <v>13.593278975567996</v>
      </c>
      <c r="I19" s="37">
        <v>30.220889637560422</v>
      </c>
      <c r="J19" s="37">
        <v>30.220889637560422</v>
      </c>
      <c r="K19" s="37">
        <v>30.220889637560422</v>
      </c>
      <c r="L19" s="37">
        <v>30.220889637560422</v>
      </c>
      <c r="M19" s="37">
        <v>30.220889637560422</v>
      </c>
      <c r="N19" s="37">
        <v>45.939295735677511</v>
      </c>
      <c r="O19" s="37">
        <v>45.939295735677511</v>
      </c>
      <c r="P19" s="37">
        <v>45.939295735677511</v>
      </c>
      <c r="Q19" s="37">
        <v>45.939295735677511</v>
      </c>
      <c r="R19" s="37">
        <v>45.939295735677511</v>
      </c>
    </row>
    <row r="20" spans="2:18" ht="18" customHeight="1">
      <c r="B20" s="14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</row>
    <row r="21" spans="2:18" ht="18" customHeight="1">
      <c r="B21" s="14" t="s">
        <v>39</v>
      </c>
      <c r="C21" s="30">
        <f>+NPV(C9,D19:R19)+C19</f>
        <v>158.48287263776425</v>
      </c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</row>
    <row r="22" spans="2:18" ht="18" customHeight="1">
      <c r="B22" s="14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</row>
    <row r="23" spans="2:18" ht="18" customHeight="1">
      <c r="B23" s="14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</row>
    <row r="24" spans="2:18" ht="18" customHeight="1">
      <c r="B24" s="13" t="s">
        <v>24</v>
      </c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</row>
    <row r="25" spans="2:18" ht="18" customHeight="1">
      <c r="B25" s="33" t="s">
        <v>33</v>
      </c>
      <c r="C25" s="9"/>
      <c r="D25" s="9">
        <v>3800</v>
      </c>
      <c r="E25" s="9">
        <v>3800</v>
      </c>
      <c r="F25" s="9">
        <v>3800</v>
      </c>
      <c r="G25" s="9">
        <v>3800</v>
      </c>
      <c r="H25" s="9">
        <v>3800</v>
      </c>
      <c r="I25" s="9">
        <v>3800</v>
      </c>
      <c r="J25" s="9">
        <v>3800</v>
      </c>
      <c r="K25" s="9">
        <v>3800</v>
      </c>
      <c r="L25" s="9">
        <v>3800</v>
      </c>
      <c r="M25" s="9">
        <v>3800</v>
      </c>
      <c r="N25" s="9">
        <v>3800</v>
      </c>
      <c r="O25" s="9">
        <v>3800</v>
      </c>
      <c r="P25" s="9">
        <v>3800</v>
      </c>
      <c r="Q25" s="9">
        <v>3800</v>
      </c>
      <c r="R25" s="9">
        <v>3800</v>
      </c>
    </row>
    <row r="26" spans="2:18" ht="18" customHeight="1">
      <c r="B26" s="33" t="s">
        <v>34</v>
      </c>
      <c r="C26" s="9"/>
      <c r="D26" s="34">
        <v>165.28</v>
      </c>
      <c r="E26" s="34">
        <v>165.28</v>
      </c>
      <c r="F26" s="34">
        <v>165.28</v>
      </c>
      <c r="G26" s="34">
        <v>165.28</v>
      </c>
      <c r="H26" s="34">
        <v>165.28</v>
      </c>
      <c r="I26" s="34">
        <v>165.28</v>
      </c>
      <c r="J26" s="34">
        <v>165.28</v>
      </c>
      <c r="K26" s="34">
        <v>165.28</v>
      </c>
      <c r="L26" s="34">
        <v>165.28</v>
      </c>
      <c r="M26" s="34">
        <v>165.28</v>
      </c>
      <c r="N26" s="34">
        <v>165.28</v>
      </c>
      <c r="O26" s="34">
        <v>165.28</v>
      </c>
      <c r="P26" s="34">
        <v>165.28</v>
      </c>
      <c r="Q26" s="34">
        <v>165.28</v>
      </c>
      <c r="R26" s="34">
        <v>165.28</v>
      </c>
    </row>
    <row r="27" spans="2:18" ht="18" customHeight="1">
      <c r="B27" s="35" t="s">
        <v>20</v>
      </c>
      <c r="C27" s="16"/>
      <c r="D27" s="29">
        <f>+D25*D26/1000</f>
        <v>628.06399999999996</v>
      </c>
      <c r="E27" s="29">
        <f t="shared" ref="E27:R27" si="0">+E25*E26/1000</f>
        <v>628.06399999999996</v>
      </c>
      <c r="F27" s="29">
        <f t="shared" si="0"/>
        <v>628.06399999999996</v>
      </c>
      <c r="G27" s="29">
        <f t="shared" si="0"/>
        <v>628.06399999999996</v>
      </c>
      <c r="H27" s="29">
        <f t="shared" si="0"/>
        <v>628.06399999999996</v>
      </c>
      <c r="I27" s="29">
        <f t="shared" si="0"/>
        <v>628.06399999999996</v>
      </c>
      <c r="J27" s="29">
        <f t="shared" si="0"/>
        <v>628.06399999999996</v>
      </c>
      <c r="K27" s="29">
        <f t="shared" si="0"/>
        <v>628.06399999999996</v>
      </c>
      <c r="L27" s="29">
        <f t="shared" si="0"/>
        <v>628.06399999999996</v>
      </c>
      <c r="M27" s="29">
        <f t="shared" si="0"/>
        <v>628.06399999999996</v>
      </c>
      <c r="N27" s="29">
        <f t="shared" si="0"/>
        <v>628.06399999999996</v>
      </c>
      <c r="O27" s="29">
        <f t="shared" si="0"/>
        <v>628.06399999999996</v>
      </c>
      <c r="P27" s="29">
        <f t="shared" si="0"/>
        <v>628.06399999999996</v>
      </c>
      <c r="Q27" s="29">
        <f t="shared" si="0"/>
        <v>628.06399999999996</v>
      </c>
      <c r="R27" s="29">
        <f t="shared" si="0"/>
        <v>628.06399999999996</v>
      </c>
    </row>
    <row r="28" spans="2:18" ht="18" customHeight="1">
      <c r="B28" s="33" t="s">
        <v>19</v>
      </c>
      <c r="C28" s="9"/>
      <c r="D28" s="32">
        <v>0.1</v>
      </c>
      <c r="E28" s="32">
        <v>0.1</v>
      </c>
      <c r="F28" s="32">
        <v>0.1</v>
      </c>
      <c r="G28" s="32">
        <v>0.1</v>
      </c>
      <c r="H28" s="32">
        <v>0.1</v>
      </c>
      <c r="I28" s="32">
        <v>0.15</v>
      </c>
      <c r="J28" s="32">
        <v>0.15</v>
      </c>
      <c r="K28" s="32">
        <v>0.15</v>
      </c>
      <c r="L28" s="32">
        <v>0.15</v>
      </c>
      <c r="M28" s="32">
        <v>0.15</v>
      </c>
      <c r="N28" s="32">
        <v>0.27</v>
      </c>
      <c r="O28" s="32">
        <v>0.27</v>
      </c>
      <c r="P28" s="32">
        <v>0.27</v>
      </c>
      <c r="Q28" s="32">
        <v>0.27</v>
      </c>
      <c r="R28" s="32">
        <v>0.27</v>
      </c>
    </row>
    <row r="29" spans="2:18" ht="18" customHeight="1">
      <c r="B29" s="35" t="s">
        <v>38</v>
      </c>
      <c r="C29" s="16"/>
      <c r="D29" s="29">
        <f>+D27*D28</f>
        <v>62.806399999999996</v>
      </c>
      <c r="E29" s="29">
        <f t="shared" ref="E29:R29" si="1">+E27*E28</f>
        <v>62.806399999999996</v>
      </c>
      <c r="F29" s="29">
        <f t="shared" si="1"/>
        <v>62.806399999999996</v>
      </c>
      <c r="G29" s="29">
        <f t="shared" si="1"/>
        <v>62.806399999999996</v>
      </c>
      <c r="H29" s="29">
        <f t="shared" si="1"/>
        <v>62.806399999999996</v>
      </c>
      <c r="I29" s="29">
        <f t="shared" si="1"/>
        <v>94.209599999999995</v>
      </c>
      <c r="J29" s="29">
        <f t="shared" si="1"/>
        <v>94.209599999999995</v>
      </c>
      <c r="K29" s="29">
        <f t="shared" si="1"/>
        <v>94.209599999999995</v>
      </c>
      <c r="L29" s="29">
        <f t="shared" si="1"/>
        <v>94.209599999999995</v>
      </c>
      <c r="M29" s="29">
        <f t="shared" si="1"/>
        <v>94.209599999999995</v>
      </c>
      <c r="N29" s="29">
        <f t="shared" si="1"/>
        <v>169.57728</v>
      </c>
      <c r="O29" s="29">
        <f t="shared" si="1"/>
        <v>169.57728</v>
      </c>
      <c r="P29" s="29">
        <f t="shared" si="1"/>
        <v>169.57728</v>
      </c>
      <c r="Q29" s="29">
        <f t="shared" si="1"/>
        <v>169.57728</v>
      </c>
      <c r="R29" s="29">
        <f t="shared" si="1"/>
        <v>169.57728</v>
      </c>
    </row>
    <row r="30" spans="2:18" ht="18" customHeight="1">
      <c r="B30" s="33" t="s">
        <v>40</v>
      </c>
      <c r="C30" s="26">
        <f>-C14</f>
        <v>-427</v>
      </c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</row>
    <row r="31" spans="2:18" ht="18" customHeight="1">
      <c r="B31" s="33" t="s">
        <v>35</v>
      </c>
      <c r="C31" s="9"/>
      <c r="D31" s="34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</row>
    <row r="32" spans="2:18" ht="18" customHeight="1">
      <c r="B32" s="35" t="s">
        <v>37</v>
      </c>
      <c r="C32" s="36">
        <f>+C30</f>
        <v>-427</v>
      </c>
      <c r="D32" s="37">
        <f>+D29+D31</f>
        <v>62.806399999999996</v>
      </c>
      <c r="E32" s="37">
        <f t="shared" ref="E32:R32" si="2">+E29+E31</f>
        <v>62.806399999999996</v>
      </c>
      <c r="F32" s="37">
        <f t="shared" si="2"/>
        <v>62.806399999999996</v>
      </c>
      <c r="G32" s="37">
        <f t="shared" si="2"/>
        <v>62.806399999999996</v>
      </c>
      <c r="H32" s="37">
        <f t="shared" si="2"/>
        <v>62.806399999999996</v>
      </c>
      <c r="I32" s="37">
        <f t="shared" si="2"/>
        <v>94.209599999999995</v>
      </c>
      <c r="J32" s="37">
        <f t="shared" si="2"/>
        <v>94.209599999999995</v>
      </c>
      <c r="K32" s="37">
        <f t="shared" si="2"/>
        <v>94.209599999999995</v>
      </c>
      <c r="L32" s="37">
        <f t="shared" si="2"/>
        <v>94.209599999999995</v>
      </c>
      <c r="M32" s="37">
        <f t="shared" si="2"/>
        <v>94.209599999999995</v>
      </c>
      <c r="N32" s="37">
        <f t="shared" si="2"/>
        <v>169.57728</v>
      </c>
      <c r="O32" s="37">
        <f t="shared" si="2"/>
        <v>169.57728</v>
      </c>
      <c r="P32" s="37">
        <f t="shared" si="2"/>
        <v>169.57728</v>
      </c>
      <c r="Q32" s="37">
        <f t="shared" si="2"/>
        <v>169.57728</v>
      </c>
      <c r="R32" s="37">
        <f t="shared" si="2"/>
        <v>169.57728</v>
      </c>
    </row>
    <row r="33" spans="2:18" ht="18" customHeight="1">
      <c r="B33" s="14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</row>
    <row r="34" spans="2:18" ht="18" customHeight="1">
      <c r="B34" s="14" t="s">
        <v>41</v>
      </c>
      <c r="C34" s="30">
        <f>+NPV(C9,D32:R32)+C32</f>
        <v>168.70695787254328</v>
      </c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</row>
    <row r="35" spans="2:18" ht="18" customHeight="1">
      <c r="B35" s="14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</row>
    <row r="36" spans="2:18" ht="28.5" customHeight="1">
      <c r="B36" s="15" t="s">
        <v>42</v>
      </c>
      <c r="C36" s="29">
        <f>+C34-C21</f>
        <v>10.224085234779039</v>
      </c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</row>
    <row r="37" spans="2:18" ht="18" customHeight="1">
      <c r="B37" s="14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</row>
    <row r="38" spans="2:18" ht="8.1" customHeight="1">
      <c r="B38" s="7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</row>
    <row r="39" spans="2:18" ht="18" customHeight="1"/>
    <row r="40" spans="2:18" ht="18" customHeight="1"/>
    <row r="41" spans="2:18" ht="18" customHeight="1"/>
    <row r="43" spans="2:18" ht="18" customHeight="1"/>
    <row r="44" spans="2:18" ht="18" customHeight="1"/>
    <row r="45" spans="2:18" ht="18" customHeight="1"/>
    <row r="46" spans="2:18" ht="18" customHeight="1"/>
    <row r="47" spans="2:18" ht="18" customHeight="1"/>
    <row r="48" spans="2:18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  <row r="63" ht="18" customHeight="1"/>
    <row r="64" ht="18" customHeight="1"/>
    <row r="65" ht="18" customHeight="1"/>
    <row r="66" ht="18" customHeight="1"/>
    <row r="67" ht="18" customHeight="1"/>
    <row r="68" ht="18" customHeight="1"/>
    <row r="69" ht="18" customHeight="1"/>
    <row r="70" ht="8.1" customHeight="1"/>
    <row r="71" ht="18" customHeight="1"/>
    <row r="72" ht="18" customHeight="1"/>
    <row r="73" ht="18" customHeight="1"/>
    <row r="74" ht="18" customHeight="1"/>
    <row r="75" ht="18" customHeight="1"/>
    <row r="76" ht="18" customHeight="1"/>
  </sheetData>
  <pageMargins left="0" right="0" top="0.5" bottom="0.25" header="0" footer="0"/>
  <pageSetup scale="8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enableFormatConditionsCalculation="0">
    <tabColor indexed="44"/>
    <pageSetUpPr fitToPage="1"/>
  </sheetPr>
  <dimension ref="B1:S197"/>
  <sheetViews>
    <sheetView showGridLines="0" zoomScale="80" zoomScaleNormal="80" workbookViewId="0">
      <pane ySplit="3" topLeftCell="A4" activePane="bottomLeft" state="frozen"/>
      <selection pane="bottomLeft" activeCell="D8" sqref="D8"/>
    </sheetView>
  </sheetViews>
  <sheetFormatPr baseColWidth="10" defaultColWidth="9.33203125" defaultRowHeight="11.25"/>
  <cols>
    <col min="1" max="1" width="1.83203125" style="2" customWidth="1"/>
    <col min="2" max="2" width="28.1640625" style="1" customWidth="1"/>
    <col min="3" max="14" width="11.5" style="2" customWidth="1"/>
    <col min="15" max="15" width="10.33203125" style="2" bestFit="1" customWidth="1"/>
    <col min="16" max="18" width="9.1640625" style="2" customWidth="1"/>
    <col min="19" max="16384" width="9.33203125" style="2"/>
  </cols>
  <sheetData>
    <row r="1" spans="2:19" ht="11.25" customHeight="1"/>
    <row r="2" spans="2:19" s="3" customFormat="1" ht="27.75" customHeight="1">
      <c r="B2" s="27" t="s">
        <v>28</v>
      </c>
      <c r="H2" s="21" t="s">
        <v>31</v>
      </c>
      <c r="I2" s="21"/>
      <c r="J2" s="21"/>
      <c r="K2" s="22"/>
      <c r="L2" s="22"/>
      <c r="M2" s="22"/>
      <c r="N2" s="21"/>
      <c r="O2" s="23"/>
      <c r="P2" s="23"/>
      <c r="Q2" s="23"/>
      <c r="R2" s="23"/>
    </row>
    <row r="3" spans="2:19" ht="3.75" customHeight="1">
      <c r="B3" s="4" t="s">
        <v>27</v>
      </c>
      <c r="H3" s="5"/>
      <c r="J3" s="6"/>
      <c r="K3" s="6"/>
      <c r="L3" s="6"/>
    </row>
    <row r="4" spans="2:19" ht="8.1" customHeight="1">
      <c r="B4" s="10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6"/>
    </row>
    <row r="5" spans="2:19" ht="24">
      <c r="B5" s="20" t="s">
        <v>25</v>
      </c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</row>
    <row r="6" spans="2:19" ht="18" customHeight="1">
      <c r="B6" s="14"/>
      <c r="C6" s="26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</row>
    <row r="7" spans="2:19" ht="18" customHeight="1">
      <c r="B7" s="14"/>
      <c r="C7" s="26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</row>
    <row r="8" spans="2:19" ht="18" customHeight="1">
      <c r="B8" s="14" t="s">
        <v>43</v>
      </c>
      <c r="C8" s="30">
        <f>-'Cash Flow'!C14*(1-C9)</f>
        <v>-427</v>
      </c>
      <c r="D8" s="30">
        <f>+'Cash Flow'!D32-'Cash Flow'!D19</f>
        <v>49.213121024431999</v>
      </c>
      <c r="E8" s="30">
        <f>+'Cash Flow'!E32-'Cash Flow'!E19</f>
        <v>49.213121024431999</v>
      </c>
      <c r="F8" s="30">
        <f>+'Cash Flow'!F32-'Cash Flow'!F19</f>
        <v>49.213121024431999</v>
      </c>
      <c r="G8" s="30">
        <f>+'Cash Flow'!G32-'Cash Flow'!G19</f>
        <v>49.213121024431999</v>
      </c>
      <c r="H8" s="30">
        <f>+'Cash Flow'!H32-'Cash Flow'!H19</f>
        <v>49.213121024431999</v>
      </c>
      <c r="I8" s="30">
        <f>+'Cash Flow'!I32-'Cash Flow'!I19</f>
        <v>63.988710362439576</v>
      </c>
      <c r="J8" s="30">
        <f>+'Cash Flow'!J32-'Cash Flow'!J19</f>
        <v>63.988710362439576</v>
      </c>
      <c r="K8" s="30">
        <f>+'Cash Flow'!K32-'Cash Flow'!K19</f>
        <v>63.988710362439576</v>
      </c>
      <c r="L8" s="30">
        <f>+'Cash Flow'!L32-'Cash Flow'!L19</f>
        <v>63.988710362439576</v>
      </c>
      <c r="M8" s="30">
        <f>+'Cash Flow'!M32-'Cash Flow'!M19</f>
        <v>63.988710362439576</v>
      </c>
      <c r="N8" s="30">
        <f>+'Cash Flow'!N32-'Cash Flow'!N19</f>
        <v>123.63798426432248</v>
      </c>
      <c r="O8" s="30">
        <f>+'Cash Flow'!O32-'Cash Flow'!O19</f>
        <v>123.63798426432248</v>
      </c>
      <c r="P8" s="30">
        <f>+'Cash Flow'!P32-'Cash Flow'!P19</f>
        <v>123.63798426432248</v>
      </c>
      <c r="Q8" s="30">
        <f>+'Cash Flow'!Q32-'Cash Flow'!Q19</f>
        <v>123.63798426432248</v>
      </c>
      <c r="R8" s="30">
        <f>+'Cash Flow'!R32-'Cash Flow'!R19</f>
        <v>123.63798426432248</v>
      </c>
    </row>
    <row r="9" spans="2:19" ht="18" customHeight="1">
      <c r="B9" s="14" t="s">
        <v>26</v>
      </c>
      <c r="C9" s="38">
        <v>0</v>
      </c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</row>
    <row r="10" spans="2:19" ht="18" customHeight="1">
      <c r="B10" s="15" t="s">
        <v>21</v>
      </c>
      <c r="C10" s="28">
        <f>+'Cash Flow'!C9</f>
        <v>0.125</v>
      </c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</row>
    <row r="11" spans="2:19" ht="18" customHeight="1">
      <c r="B11" s="15" t="s">
        <v>22</v>
      </c>
      <c r="C11" s="31">
        <f>+NPV(C10,D8:R8)+C8</f>
        <v>10.224085234779011</v>
      </c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</row>
    <row r="12" spans="2:19" ht="18" customHeight="1"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</row>
    <row r="13" spans="2:19" ht="18" customHeight="1">
      <c r="B13"/>
      <c r="C13" s="57" t="s">
        <v>30</v>
      </c>
      <c r="D13" s="59" t="s">
        <v>29</v>
      </c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1"/>
      <c r="P13"/>
      <c r="Q13"/>
      <c r="R13"/>
      <c r="S13"/>
    </row>
    <row r="14" spans="2:19" ht="18" customHeight="1">
      <c r="B14"/>
      <c r="C14" s="58"/>
      <c r="D14" s="40">
        <f>+C11</f>
        <v>10.224085234779011</v>
      </c>
      <c r="E14" s="41">
        <v>-0.25</v>
      </c>
      <c r="F14" s="41">
        <v>-0.2</v>
      </c>
      <c r="G14" s="41">
        <v>-0.15</v>
      </c>
      <c r="H14" s="41">
        <v>-0.1</v>
      </c>
      <c r="I14" s="41">
        <v>-0.05</v>
      </c>
      <c r="J14" s="41">
        <v>0</v>
      </c>
      <c r="K14" s="41">
        <v>0.05</v>
      </c>
      <c r="L14" s="41">
        <v>0.1</v>
      </c>
      <c r="M14" s="41">
        <v>0.15</v>
      </c>
      <c r="N14" s="41">
        <v>0.2</v>
      </c>
      <c r="O14" s="41">
        <v>0.25</v>
      </c>
      <c r="P14"/>
      <c r="Q14"/>
      <c r="R14"/>
      <c r="S14"/>
    </row>
    <row r="15" spans="2:19" ht="18" customHeight="1">
      <c r="B15"/>
      <c r="C15" s="58"/>
      <c r="D15" s="42">
        <v>0.08</v>
      </c>
      <c r="E15" s="43">
        <f t="dataTable" ref="E15:O39" dt2D="1" dtr="1" r1="C9" r2="C10"/>
        <v>65.280564205649512</v>
      </c>
      <c r="F15" s="43">
        <v>86.630564205649534</v>
      </c>
      <c r="G15" s="43">
        <v>107.98056420564956</v>
      </c>
      <c r="H15" s="43">
        <v>129.33056420564947</v>
      </c>
      <c r="I15" s="43">
        <v>150.68056420564949</v>
      </c>
      <c r="J15" s="47">
        <v>172.03056420564951</v>
      </c>
      <c r="K15" s="43">
        <v>193.38056420564953</v>
      </c>
      <c r="L15" s="43">
        <v>214.7305642056495</v>
      </c>
      <c r="M15" s="43">
        <v>236.08056420564952</v>
      </c>
      <c r="N15" s="43">
        <v>257.43056420564949</v>
      </c>
      <c r="O15" s="44">
        <v>278.78056420564951</v>
      </c>
      <c r="P15"/>
      <c r="Q15"/>
      <c r="R15"/>
      <c r="S15"/>
    </row>
    <row r="16" spans="2:19" ht="18" customHeight="1">
      <c r="B16"/>
      <c r="C16" s="58"/>
      <c r="D16" s="42">
        <v>8.5000000000000006E-2</v>
      </c>
      <c r="E16" s="43">
        <v>43.364114497984588</v>
      </c>
      <c r="F16" s="43">
        <v>64.71411449798461</v>
      </c>
      <c r="G16" s="43">
        <v>86.064114497984633</v>
      </c>
      <c r="H16" s="43">
        <v>107.41411449798454</v>
      </c>
      <c r="I16" s="43">
        <v>128.76411449798456</v>
      </c>
      <c r="J16" s="48">
        <v>150.11411449798459</v>
      </c>
      <c r="K16" s="43">
        <v>171.46411449798461</v>
      </c>
      <c r="L16" s="43">
        <v>192.81411449798458</v>
      </c>
      <c r="M16" s="43">
        <v>214.1641144979846</v>
      </c>
      <c r="N16" s="43">
        <v>235.51411449798456</v>
      </c>
      <c r="O16" s="44">
        <v>256.86411449798459</v>
      </c>
      <c r="P16"/>
      <c r="Q16"/>
      <c r="R16"/>
      <c r="S16"/>
    </row>
    <row r="17" spans="2:19" ht="18" customHeight="1">
      <c r="B17"/>
      <c r="C17" s="58"/>
      <c r="D17" s="42">
        <v>0.09</v>
      </c>
      <c r="E17" s="43">
        <v>22.576757489615829</v>
      </c>
      <c r="F17" s="43">
        <v>43.926757489615852</v>
      </c>
      <c r="G17" s="43">
        <v>65.276757489615875</v>
      </c>
      <c r="H17" s="43">
        <v>86.626757489615784</v>
      </c>
      <c r="I17" s="43">
        <v>107.97675748961581</v>
      </c>
      <c r="J17" s="48">
        <v>129.32675748961583</v>
      </c>
      <c r="K17" s="43">
        <v>150.67675748961585</v>
      </c>
      <c r="L17" s="43">
        <v>172.02675748961582</v>
      </c>
      <c r="M17" s="43">
        <v>193.37675748961584</v>
      </c>
      <c r="N17" s="43">
        <v>214.72675748961581</v>
      </c>
      <c r="O17" s="44">
        <v>236.07675748961583</v>
      </c>
      <c r="P17"/>
      <c r="Q17"/>
      <c r="R17"/>
      <c r="S17"/>
    </row>
    <row r="18" spans="2:19" ht="18" customHeight="1">
      <c r="B18"/>
      <c r="C18" s="58"/>
      <c r="D18" s="42">
        <v>9.5000000000000001E-2</v>
      </c>
      <c r="E18" s="43">
        <v>2.8500738621187338</v>
      </c>
      <c r="F18" s="43">
        <v>24.200073862118757</v>
      </c>
      <c r="G18" s="43">
        <v>45.550073862118779</v>
      </c>
      <c r="H18" s="43">
        <v>66.900073862118688</v>
      </c>
      <c r="I18" s="43">
        <v>88.250073862118711</v>
      </c>
      <c r="J18" s="48">
        <v>109.60007386211873</v>
      </c>
      <c r="K18" s="43">
        <v>130.95007386211876</v>
      </c>
      <c r="L18" s="43">
        <v>152.30007386211872</v>
      </c>
      <c r="M18" s="43">
        <v>173.65007386211875</v>
      </c>
      <c r="N18" s="43">
        <v>195.00007386211871</v>
      </c>
      <c r="O18" s="44">
        <v>216.35007386211873</v>
      </c>
      <c r="P18"/>
      <c r="Q18"/>
      <c r="R18"/>
      <c r="S18"/>
    </row>
    <row r="19" spans="2:19" ht="18" customHeight="1">
      <c r="B19"/>
      <c r="C19" s="58"/>
      <c r="D19" s="42">
        <v>0.1</v>
      </c>
      <c r="E19" s="43">
        <v>-15.879736555271393</v>
      </c>
      <c r="F19" s="43">
        <v>5.47026344472863</v>
      </c>
      <c r="G19" s="43">
        <v>26.820263444728653</v>
      </c>
      <c r="H19" s="43">
        <v>48.170263444728562</v>
      </c>
      <c r="I19" s="43">
        <v>69.520263444728585</v>
      </c>
      <c r="J19" s="48">
        <v>90.870263444728607</v>
      </c>
      <c r="K19" s="43">
        <v>112.22026344472863</v>
      </c>
      <c r="L19" s="43">
        <v>133.5702634447286</v>
      </c>
      <c r="M19" s="43">
        <v>154.92026344472862</v>
      </c>
      <c r="N19" s="43">
        <v>176.27026344472858</v>
      </c>
      <c r="O19" s="44">
        <v>197.62026344472861</v>
      </c>
      <c r="P19"/>
      <c r="Q19"/>
      <c r="R19"/>
      <c r="S19"/>
    </row>
    <row r="20" spans="2:19" ht="18" customHeight="1">
      <c r="B20"/>
      <c r="C20" s="58"/>
      <c r="D20" s="42">
        <v>0.105</v>
      </c>
      <c r="E20" s="43">
        <v>-33.672193850318536</v>
      </c>
      <c r="F20" s="43">
        <v>-12.322193850318513</v>
      </c>
      <c r="G20" s="43">
        <v>9.0278061496815099</v>
      </c>
      <c r="H20" s="43">
        <v>30.377806149681419</v>
      </c>
      <c r="I20" s="43">
        <v>51.727806149681442</v>
      </c>
      <c r="J20" s="48">
        <v>73.077806149681464</v>
      </c>
      <c r="K20" s="43">
        <v>94.427806149681487</v>
      </c>
      <c r="L20" s="43">
        <v>115.77780614968145</v>
      </c>
      <c r="M20" s="43">
        <v>137.12780614968148</v>
      </c>
      <c r="N20" s="43">
        <v>158.47780614968144</v>
      </c>
      <c r="O20" s="44">
        <v>179.82780614968146</v>
      </c>
      <c r="P20"/>
      <c r="Q20"/>
      <c r="R20"/>
      <c r="S20"/>
    </row>
    <row r="21" spans="2:19" ht="18" customHeight="1">
      <c r="B21"/>
      <c r="C21" s="58"/>
      <c r="D21" s="42">
        <v>0.11</v>
      </c>
      <c r="E21" s="43">
        <v>-50.582850399969288</v>
      </c>
      <c r="F21" s="43">
        <v>-29.232850399969266</v>
      </c>
      <c r="G21" s="43">
        <v>-7.882850399969243</v>
      </c>
      <c r="H21" s="43">
        <v>13.467149600030666</v>
      </c>
      <c r="I21" s="43">
        <v>34.817149600030689</v>
      </c>
      <c r="J21" s="48">
        <v>56.167149600030712</v>
      </c>
      <c r="K21" s="43">
        <v>77.517149600030734</v>
      </c>
      <c r="L21" s="43">
        <v>98.8671496000307</v>
      </c>
      <c r="M21" s="43">
        <v>120.21714960003072</v>
      </c>
      <c r="N21" s="43">
        <v>141.56714960003069</v>
      </c>
      <c r="O21" s="44">
        <v>162.91714960003071</v>
      </c>
      <c r="P21"/>
      <c r="Q21"/>
      <c r="R21"/>
      <c r="S21"/>
    </row>
    <row r="22" spans="2:19" ht="18" customHeight="1">
      <c r="B22"/>
      <c r="C22" s="58"/>
      <c r="D22" s="42">
        <v>0.115</v>
      </c>
      <c r="E22" s="43">
        <v>-66.66357878376283</v>
      </c>
      <c r="F22" s="43">
        <v>-45.313578783762807</v>
      </c>
      <c r="G22" s="43">
        <v>-23.963578783762784</v>
      </c>
      <c r="H22" s="43">
        <v>-2.6135787837628754</v>
      </c>
      <c r="I22" s="43">
        <v>18.736421216237147</v>
      </c>
      <c r="J22" s="48">
        <v>40.08642121623717</v>
      </c>
      <c r="K22" s="43">
        <v>61.436421216237193</v>
      </c>
      <c r="L22" s="43">
        <v>82.786421216237159</v>
      </c>
      <c r="M22" s="43">
        <v>104.13642121623718</v>
      </c>
      <c r="N22" s="43">
        <v>125.48642121623715</v>
      </c>
      <c r="O22" s="44">
        <v>146.83642121623717</v>
      </c>
      <c r="P22"/>
      <c r="Q22"/>
      <c r="R22"/>
      <c r="S22"/>
    </row>
    <row r="23" spans="2:19" ht="18" customHeight="1">
      <c r="B23"/>
      <c r="C23" s="58"/>
      <c r="D23" s="42">
        <v>0.12</v>
      </c>
      <c r="E23" s="43">
        <v>-81.962837274771573</v>
      </c>
      <c r="F23" s="43">
        <v>-60.61283727477155</v>
      </c>
      <c r="G23" s="43">
        <v>-39.262837274771528</v>
      </c>
      <c r="H23" s="43">
        <v>-17.912837274771618</v>
      </c>
      <c r="I23" s="43">
        <v>3.4371627252284043</v>
      </c>
      <c r="J23" s="48">
        <v>24.787162725228427</v>
      </c>
      <c r="K23" s="43">
        <v>46.13716272522845</v>
      </c>
      <c r="L23" s="43">
        <v>67.487162725228416</v>
      </c>
      <c r="M23" s="43">
        <v>88.837162725228438</v>
      </c>
      <c r="N23" s="43">
        <v>110.1871627252284</v>
      </c>
      <c r="O23" s="44">
        <v>131.53716272522843</v>
      </c>
      <c r="P23"/>
      <c r="Q23"/>
      <c r="R23"/>
      <c r="S23"/>
    </row>
    <row r="24" spans="2:19" ht="18" customHeight="1">
      <c r="B24"/>
      <c r="C24" s="58"/>
      <c r="D24" s="42">
        <v>0.125</v>
      </c>
      <c r="E24" s="53">
        <v>-96.525914765220989</v>
      </c>
      <c r="F24" s="54">
        <v>-75.175914765220966</v>
      </c>
      <c r="G24" s="54">
        <v>-53.825914765220944</v>
      </c>
      <c r="H24" s="54">
        <v>-32.475914765221034</v>
      </c>
      <c r="I24" s="54">
        <v>-11.125914765221012</v>
      </c>
      <c r="J24" s="55">
        <v>10.224085234779011</v>
      </c>
      <c r="K24" s="54">
        <v>31.574085234779034</v>
      </c>
      <c r="L24" s="54">
        <v>52.924085234779</v>
      </c>
      <c r="M24" s="54">
        <v>74.274085234779022</v>
      </c>
      <c r="N24" s="54">
        <v>95.624085234778988</v>
      </c>
      <c r="O24" s="56">
        <v>116.97408523477901</v>
      </c>
      <c r="P24"/>
      <c r="Q24"/>
      <c r="R24"/>
      <c r="S24"/>
    </row>
    <row r="25" spans="2:19" ht="18" customHeight="1">
      <c r="B25"/>
      <c r="C25" s="58"/>
      <c r="D25" s="42">
        <v>0.13</v>
      </c>
      <c r="E25" s="50">
        <v>-110.39515682143667</v>
      </c>
      <c r="F25" s="50">
        <v>-89.045156821436649</v>
      </c>
      <c r="G25" s="50">
        <v>-67.695156821436626</v>
      </c>
      <c r="H25" s="50">
        <v>-46.345156821436717</v>
      </c>
      <c r="I25" s="50">
        <v>-24.995156821436694</v>
      </c>
      <c r="J25" s="51">
        <v>-3.6451568214366716</v>
      </c>
      <c r="K25" s="50">
        <v>17.704843178563351</v>
      </c>
      <c r="L25" s="50">
        <v>39.054843178563317</v>
      </c>
      <c r="M25" s="50">
        <v>60.40484317856334</v>
      </c>
      <c r="N25" s="50">
        <v>81.754843178563306</v>
      </c>
      <c r="O25" s="52">
        <v>103.10484317856333</v>
      </c>
      <c r="P25"/>
      <c r="Q25"/>
      <c r="R25"/>
      <c r="S25"/>
    </row>
    <row r="26" spans="2:19" ht="18" customHeight="1">
      <c r="B26"/>
      <c r="C26" s="58"/>
      <c r="D26" s="42">
        <v>0.13500000000000001</v>
      </c>
      <c r="E26" s="43">
        <v>-123.61017441515128</v>
      </c>
      <c r="F26" s="43">
        <v>-102.26017441515125</v>
      </c>
      <c r="G26" s="43">
        <v>-80.910174415151232</v>
      </c>
      <c r="H26" s="43">
        <v>-59.560174415151323</v>
      </c>
      <c r="I26" s="43">
        <v>-38.2101744151513</v>
      </c>
      <c r="J26" s="48">
        <v>-16.860174415151278</v>
      </c>
      <c r="K26" s="43">
        <v>4.4898255848487452</v>
      </c>
      <c r="L26" s="43">
        <v>25.839825584848711</v>
      </c>
      <c r="M26" s="43">
        <v>47.189825584848734</v>
      </c>
      <c r="N26" s="43">
        <v>68.5398255848487</v>
      </c>
      <c r="O26" s="44">
        <v>89.889825584848722</v>
      </c>
      <c r="P26"/>
      <c r="Q26"/>
      <c r="R26"/>
      <c r="S26"/>
    </row>
    <row r="27" spans="2:19" ht="18" customHeight="1">
      <c r="B27"/>
      <c r="C27" s="58"/>
      <c r="D27" s="42">
        <v>0.14000000000000001</v>
      </c>
      <c r="E27" s="43">
        <v>-136.20803674415282</v>
      </c>
      <c r="F27" s="43">
        <v>-114.8580367441528</v>
      </c>
      <c r="G27" s="43">
        <v>-93.508036744152776</v>
      </c>
      <c r="H27" s="43">
        <v>-72.158036744152867</v>
      </c>
      <c r="I27" s="43">
        <v>-50.808036744152844</v>
      </c>
      <c r="J27" s="48">
        <v>-29.458036744152821</v>
      </c>
      <c r="K27" s="43">
        <v>-8.1080367441527983</v>
      </c>
      <c r="L27" s="43">
        <v>13.241963255847168</v>
      </c>
      <c r="M27" s="43">
        <v>34.59196325584719</v>
      </c>
      <c r="N27" s="43">
        <v>55.941963255847156</v>
      </c>
      <c r="O27" s="44">
        <v>77.291963255847179</v>
      </c>
      <c r="P27"/>
      <c r="Q27"/>
      <c r="R27"/>
      <c r="S27"/>
    </row>
    <row r="28" spans="2:19" ht="18" customHeight="1">
      <c r="B28"/>
      <c r="C28" s="58"/>
      <c r="D28" s="42">
        <v>0.14499999999999999</v>
      </c>
      <c r="E28" s="43">
        <v>-148.22344943341835</v>
      </c>
      <c r="F28" s="43">
        <v>-126.87344943341833</v>
      </c>
      <c r="G28" s="43">
        <v>-105.52344943341831</v>
      </c>
      <c r="H28" s="43">
        <v>-84.173449433418398</v>
      </c>
      <c r="I28" s="43">
        <v>-62.823449433418375</v>
      </c>
      <c r="J28" s="48">
        <v>-41.473449433418352</v>
      </c>
      <c r="K28" s="43">
        <v>-20.12344943341833</v>
      </c>
      <c r="L28" s="43">
        <v>1.2265505665816363</v>
      </c>
      <c r="M28" s="43">
        <v>22.576550566581659</v>
      </c>
      <c r="N28" s="43">
        <v>43.926550566581625</v>
      </c>
      <c r="O28" s="44">
        <v>65.276550566581648</v>
      </c>
      <c r="P28"/>
      <c r="Q28"/>
      <c r="R28"/>
      <c r="S28"/>
    </row>
    <row r="29" spans="2:19" ht="18" customHeight="1">
      <c r="B29"/>
      <c r="C29" s="58"/>
      <c r="D29" s="42">
        <v>0.15</v>
      </c>
      <c r="E29" s="43">
        <v>-159.68891929705967</v>
      </c>
      <c r="F29" s="43">
        <v>-138.33891929705965</v>
      </c>
      <c r="G29" s="43">
        <v>-116.98891929705962</v>
      </c>
      <c r="H29" s="43">
        <v>-95.638919297059715</v>
      </c>
      <c r="I29" s="43">
        <v>-74.288919297059692</v>
      </c>
      <c r="J29" s="48">
        <v>-52.93891929705967</v>
      </c>
      <c r="K29" s="43">
        <v>-31.588919297059647</v>
      </c>
      <c r="L29" s="43">
        <v>-10.238919297059681</v>
      </c>
      <c r="M29" s="43">
        <v>11.111080702940342</v>
      </c>
      <c r="N29" s="43">
        <v>32.461080702940308</v>
      </c>
      <c r="O29" s="44">
        <v>53.81108070294033</v>
      </c>
      <c r="P29"/>
      <c r="Q29"/>
      <c r="R29"/>
      <c r="S29"/>
    </row>
    <row r="30" spans="2:19" ht="18" customHeight="1">
      <c r="B30"/>
      <c r="C30" s="58"/>
      <c r="D30" s="42">
        <v>0.155</v>
      </c>
      <c r="E30" s="43">
        <v>-170.63490674063877</v>
      </c>
      <c r="F30" s="43">
        <v>-149.28490674063875</v>
      </c>
      <c r="G30" s="43">
        <v>-127.93490674063872</v>
      </c>
      <c r="H30" s="43">
        <v>-106.58490674063881</v>
      </c>
      <c r="I30" s="43">
        <v>-85.234906740638792</v>
      </c>
      <c r="J30" s="48">
        <v>-63.884906740638769</v>
      </c>
      <c r="K30" s="43">
        <v>-42.534906740638746</v>
      </c>
      <c r="L30" s="43">
        <v>-21.18490674063878</v>
      </c>
      <c r="M30" s="43">
        <v>0.16509325936124242</v>
      </c>
      <c r="N30" s="43">
        <v>21.515093259361208</v>
      </c>
      <c r="O30" s="44">
        <v>42.865093259361231</v>
      </c>
      <c r="P30"/>
      <c r="Q30"/>
      <c r="R30"/>
      <c r="S30"/>
    </row>
    <row r="31" spans="2:19" ht="18" customHeight="1">
      <c r="B31"/>
      <c r="C31" s="58"/>
      <c r="D31" s="42">
        <v>0.16</v>
      </c>
      <c r="E31" s="43">
        <v>-181.08996679166705</v>
      </c>
      <c r="F31" s="43">
        <v>-159.73996679166703</v>
      </c>
      <c r="G31" s="43">
        <v>-138.38996679166701</v>
      </c>
      <c r="H31" s="43">
        <v>-117.0399667916671</v>
      </c>
      <c r="I31" s="43">
        <v>-95.689966791667075</v>
      </c>
      <c r="J31" s="48">
        <v>-74.339966791667052</v>
      </c>
      <c r="K31" s="43">
        <v>-52.98996679166703</v>
      </c>
      <c r="L31" s="43">
        <v>-31.639966791667064</v>
      </c>
      <c r="M31" s="43">
        <v>-10.289966791667041</v>
      </c>
      <c r="N31" s="43">
        <v>11.060033208332925</v>
      </c>
      <c r="O31" s="44">
        <v>32.410033208332948</v>
      </c>
      <c r="P31"/>
      <c r="Q31"/>
      <c r="R31"/>
      <c r="S31"/>
    </row>
    <row r="32" spans="2:19" ht="18" customHeight="1">
      <c r="B32"/>
      <c r="C32" s="58"/>
      <c r="D32" s="42">
        <v>0.16500000000000001</v>
      </c>
      <c r="E32" s="43">
        <v>-191.0808796625783</v>
      </c>
      <c r="F32" s="43">
        <v>-169.73087966257827</v>
      </c>
      <c r="G32" s="43">
        <v>-148.38087966257825</v>
      </c>
      <c r="H32" s="43">
        <v>-127.03087966257834</v>
      </c>
      <c r="I32" s="43">
        <v>-105.68087966257832</v>
      </c>
      <c r="J32" s="48">
        <v>-84.330879662578297</v>
      </c>
      <c r="K32" s="43">
        <v>-62.980879662578275</v>
      </c>
      <c r="L32" s="43">
        <v>-41.630879662578309</v>
      </c>
      <c r="M32" s="43">
        <v>-20.280879662578286</v>
      </c>
      <c r="N32" s="43">
        <v>1.0691203374216798</v>
      </c>
      <c r="O32" s="44">
        <v>22.419120337421703</v>
      </c>
      <c r="P32"/>
      <c r="Q32"/>
      <c r="R32"/>
      <c r="S32"/>
    </row>
    <row r="33" spans="2:19" ht="18" customHeight="1">
      <c r="B33"/>
      <c r="C33" s="58"/>
      <c r="D33" s="42">
        <v>0.17</v>
      </c>
      <c r="E33" s="43">
        <v>-200.63277167435479</v>
      </c>
      <c r="F33" s="43">
        <v>-179.28277167435476</v>
      </c>
      <c r="G33" s="43">
        <v>-157.93277167435474</v>
      </c>
      <c r="H33" s="43">
        <v>-136.58277167435483</v>
      </c>
      <c r="I33" s="43">
        <v>-115.23277167435481</v>
      </c>
      <c r="J33" s="48">
        <v>-93.882771674354785</v>
      </c>
      <c r="K33" s="43">
        <v>-72.532771674354763</v>
      </c>
      <c r="L33" s="43">
        <v>-51.182771674354797</v>
      </c>
      <c r="M33" s="43">
        <v>-29.832771674354774</v>
      </c>
      <c r="N33" s="43">
        <v>-8.4827716743548081</v>
      </c>
      <c r="O33" s="44">
        <v>12.867228325645215</v>
      </c>
      <c r="P33"/>
      <c r="Q33"/>
      <c r="R33"/>
      <c r="S33"/>
    </row>
    <row r="34" spans="2:19" ht="18" customHeight="1">
      <c r="B34"/>
      <c r="C34" s="58"/>
      <c r="D34" s="42">
        <v>0.17499999999999999</v>
      </c>
      <c r="E34" s="43">
        <v>-209.76922729965469</v>
      </c>
      <c r="F34" s="43">
        <v>-188.41922729965466</v>
      </c>
      <c r="G34" s="43">
        <v>-167.06922729965464</v>
      </c>
      <c r="H34" s="43">
        <v>-145.71922729965473</v>
      </c>
      <c r="I34" s="43">
        <v>-124.36922729965471</v>
      </c>
      <c r="J34" s="48">
        <v>-103.01922729965469</v>
      </c>
      <c r="K34" s="43">
        <v>-81.669227299654665</v>
      </c>
      <c r="L34" s="43">
        <v>-60.319227299654699</v>
      </c>
      <c r="M34" s="43">
        <v>-38.969227299654676</v>
      </c>
      <c r="N34" s="43">
        <v>-17.61922729965471</v>
      </c>
      <c r="O34" s="44">
        <v>3.7307727003453124</v>
      </c>
      <c r="P34"/>
      <c r="Q34"/>
      <c r="R34"/>
      <c r="S34"/>
    </row>
    <row r="35" spans="2:19" ht="18" customHeight="1">
      <c r="B35"/>
      <c r="C35" s="58"/>
      <c r="D35" s="42">
        <v>0.18</v>
      </c>
      <c r="E35" s="43">
        <v>-218.51239302102033</v>
      </c>
      <c r="F35" s="43">
        <v>-197.16239302102031</v>
      </c>
      <c r="G35" s="43">
        <v>-175.81239302102028</v>
      </c>
      <c r="H35" s="43">
        <v>-154.46239302102038</v>
      </c>
      <c r="I35" s="43">
        <v>-133.11239302102035</v>
      </c>
      <c r="J35" s="48">
        <v>-111.76239302102033</v>
      </c>
      <c r="K35" s="43">
        <v>-90.412393021020307</v>
      </c>
      <c r="L35" s="43">
        <v>-69.062393021020341</v>
      </c>
      <c r="M35" s="43">
        <v>-47.712393021020318</v>
      </c>
      <c r="N35" s="43">
        <v>-26.362393021020353</v>
      </c>
      <c r="O35" s="44">
        <v>-5.0123930210203298</v>
      </c>
      <c r="P35"/>
      <c r="Q35"/>
      <c r="R35"/>
      <c r="S35"/>
    </row>
    <row r="36" spans="2:19" ht="18" customHeight="1">
      <c r="B36"/>
      <c r="C36" s="58"/>
      <c r="D36" s="42">
        <v>0.185</v>
      </c>
      <c r="E36" s="43">
        <v>-226.8830736420835</v>
      </c>
      <c r="F36" s="43">
        <v>-205.53307364208348</v>
      </c>
      <c r="G36" s="43">
        <v>-184.18307364208346</v>
      </c>
      <c r="H36" s="43">
        <v>-162.83307364208355</v>
      </c>
      <c r="I36" s="43">
        <v>-141.48307364208353</v>
      </c>
      <c r="J36" s="48">
        <v>-120.1330736420835</v>
      </c>
      <c r="K36" s="43">
        <v>-98.78307364208348</v>
      </c>
      <c r="L36" s="43">
        <v>-77.433073642083514</v>
      </c>
      <c r="M36" s="43">
        <v>-56.083073642083491</v>
      </c>
      <c r="N36" s="43">
        <v>-34.733073642083525</v>
      </c>
      <c r="O36" s="44">
        <v>-13.383073642083502</v>
      </c>
      <c r="P36"/>
      <c r="Q36"/>
      <c r="R36"/>
      <c r="S36"/>
    </row>
    <row r="37" spans="2:19" ht="18" customHeight="1">
      <c r="B37"/>
      <c r="C37" s="58"/>
      <c r="D37" s="42">
        <v>0.19</v>
      </c>
      <c r="E37" s="43">
        <v>-234.90082163701032</v>
      </c>
      <c r="F37" s="43">
        <v>-213.5508216370103</v>
      </c>
      <c r="G37" s="43">
        <v>-192.20082163701028</v>
      </c>
      <c r="H37" s="43">
        <v>-170.85082163701037</v>
      </c>
      <c r="I37" s="43">
        <v>-149.50082163701035</v>
      </c>
      <c r="J37" s="48">
        <v>-128.15082163701032</v>
      </c>
      <c r="K37" s="43">
        <v>-106.8008216370103</v>
      </c>
      <c r="L37" s="43">
        <v>-85.450821637010336</v>
      </c>
      <c r="M37" s="43">
        <v>-64.100821637010313</v>
      </c>
      <c r="N37" s="43">
        <v>-42.750821637010347</v>
      </c>
      <c r="O37" s="44">
        <v>-21.400821637010324</v>
      </c>
      <c r="P37"/>
      <c r="Q37"/>
      <c r="R37"/>
      <c r="S37"/>
    </row>
    <row r="38" spans="2:19" ht="18" customHeight="1">
      <c r="B38"/>
      <c r="C38" s="58"/>
      <c r="D38" s="42">
        <v>0.19500000000000001</v>
      </c>
      <c r="E38" s="43">
        <v>-242.58402007536961</v>
      </c>
      <c r="F38" s="43">
        <v>-221.23402007536959</v>
      </c>
      <c r="G38" s="43">
        <v>-199.88402007536956</v>
      </c>
      <c r="H38" s="43">
        <v>-178.53402007536965</v>
      </c>
      <c r="I38" s="43">
        <v>-157.18402007536963</v>
      </c>
      <c r="J38" s="48">
        <v>-135.83402007536961</v>
      </c>
      <c r="K38" s="43">
        <v>-114.48402007536959</v>
      </c>
      <c r="L38" s="43">
        <v>-93.134020075369619</v>
      </c>
      <c r="M38" s="43">
        <v>-71.784020075369597</v>
      </c>
      <c r="N38" s="43">
        <v>-50.434020075369631</v>
      </c>
      <c r="O38" s="44">
        <v>-29.084020075369608</v>
      </c>
      <c r="P38"/>
      <c r="Q38"/>
      <c r="R38"/>
      <c r="S38"/>
    </row>
    <row r="39" spans="2:19" ht="18" customHeight="1">
      <c r="B39"/>
      <c r="C39" s="58"/>
      <c r="D39" s="42">
        <v>0.2</v>
      </c>
      <c r="E39" s="45">
        <v>-249.94995961568293</v>
      </c>
      <c r="F39" s="45">
        <v>-228.59995961568291</v>
      </c>
      <c r="G39" s="45">
        <v>-207.24995961568288</v>
      </c>
      <c r="H39" s="45">
        <v>-185.89995961568297</v>
      </c>
      <c r="I39" s="45">
        <v>-164.54995961568295</v>
      </c>
      <c r="J39" s="49">
        <v>-143.19995961568293</v>
      </c>
      <c r="K39" s="45">
        <v>-121.84995961568291</v>
      </c>
      <c r="L39" s="45">
        <v>-100.49995961568294</v>
      </c>
      <c r="M39" s="45">
        <v>-79.149959615682917</v>
      </c>
      <c r="N39" s="45">
        <v>-57.799959615682951</v>
      </c>
      <c r="O39" s="46">
        <v>-36.449959615682928</v>
      </c>
      <c r="P39"/>
      <c r="Q39"/>
      <c r="R39"/>
      <c r="S39"/>
    </row>
    <row r="40" spans="2:19" ht="18" customHeight="1"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</row>
    <row r="41" spans="2:19" ht="18" customHeight="1"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</row>
    <row r="42" spans="2:19" ht="18" customHeight="1"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</row>
    <row r="43" spans="2:19" ht="18" customHeight="1"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</row>
    <row r="44" spans="2:19" ht="18" customHeight="1"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</row>
    <row r="45" spans="2:19" ht="18" customHeight="1"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</row>
    <row r="46" spans="2:19" ht="18" customHeight="1">
      <c r="B46" s="2"/>
    </row>
    <row r="47" spans="2:19" ht="18" customHeight="1">
      <c r="B47" s="2"/>
    </row>
    <row r="48" spans="2:19" ht="18" customHeight="1">
      <c r="B48" s="2"/>
    </row>
    <row r="49" spans="2:2" ht="18" customHeight="1">
      <c r="B49" s="2"/>
    </row>
    <row r="50" spans="2:2" ht="18" customHeight="1">
      <c r="B50" s="2"/>
    </row>
    <row r="51" spans="2:2" ht="18" customHeight="1">
      <c r="B51" s="2"/>
    </row>
    <row r="52" spans="2:2" ht="18" customHeight="1">
      <c r="B52" s="2"/>
    </row>
    <row r="53" spans="2:2" ht="18" customHeight="1">
      <c r="B53" s="2"/>
    </row>
    <row r="54" spans="2:2" ht="18" customHeight="1">
      <c r="B54" s="2"/>
    </row>
    <row r="55" spans="2:2" ht="18" customHeight="1">
      <c r="B55" s="2"/>
    </row>
    <row r="56" spans="2:2" ht="18" customHeight="1">
      <c r="B56" s="2"/>
    </row>
    <row r="57" spans="2:2" ht="18" customHeight="1">
      <c r="B57" s="2"/>
    </row>
    <row r="58" spans="2:2" ht="18" customHeight="1">
      <c r="B58" s="2"/>
    </row>
    <row r="59" spans="2:2" ht="18" customHeight="1">
      <c r="B59" s="2"/>
    </row>
    <row r="60" spans="2:2" ht="18" customHeight="1">
      <c r="B60" s="2"/>
    </row>
    <row r="61" spans="2:2" ht="18" customHeight="1">
      <c r="B61" s="2"/>
    </row>
    <row r="62" spans="2:2" ht="18" customHeight="1">
      <c r="B62" s="2"/>
    </row>
    <row r="63" spans="2:2" ht="18" customHeight="1">
      <c r="B63" s="2"/>
    </row>
    <row r="64" spans="2:2" ht="18" customHeight="1">
      <c r="B64" s="2"/>
    </row>
    <row r="65" spans="2:19" ht="18" customHeight="1">
      <c r="B65" s="2"/>
    </row>
    <row r="66" spans="2:19" ht="18" customHeight="1">
      <c r="B66" s="2"/>
    </row>
    <row r="67" spans="2:19" ht="8.1" customHeight="1"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</row>
    <row r="68" spans="2:19" ht="26.25" customHeight="1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</row>
    <row r="69" spans="2:19" ht="18" customHeight="1"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</row>
    <row r="70" spans="2:19"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</row>
    <row r="71" spans="2:19" ht="18" customHeight="1"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</row>
    <row r="72" spans="2:19" ht="18" customHeight="1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</row>
    <row r="73" spans="2:19" ht="18" customHeight="1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</row>
    <row r="74" spans="2:19" ht="18" customHeight="1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</row>
    <row r="75" spans="2:19" ht="18" customHeight="1"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</row>
    <row r="76" spans="2:19" ht="18" customHeight="1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</row>
    <row r="77" spans="2:19" ht="18" customHeight="1"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</row>
    <row r="78" spans="2:19" ht="18" customHeight="1"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</row>
    <row r="79" spans="2:19" ht="18" customHeight="1"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</row>
    <row r="80" spans="2:19" ht="18" customHeight="1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</row>
    <row r="81" spans="2:19" ht="18" customHeight="1"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</row>
    <row r="82" spans="2:19"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</row>
    <row r="83" spans="2:19"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</row>
    <row r="84" spans="2:19" ht="18" customHeight="1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</row>
    <row r="85" spans="2:19" ht="18" customHeight="1"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</row>
    <row r="86" spans="2:19" ht="18" customHeight="1"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</row>
    <row r="87" spans="2:19" ht="18" customHeight="1"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</row>
    <row r="88" spans="2:19" ht="18" customHeight="1"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</row>
    <row r="89" spans="2:19" ht="18" customHeight="1"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</row>
    <row r="90" spans="2:19" ht="18" customHeight="1"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</row>
    <row r="91" spans="2:19" ht="18" customHeight="1"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</row>
    <row r="92" spans="2:19" ht="18" customHeight="1"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</row>
    <row r="93" spans="2:19" ht="18" customHeight="1"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</row>
    <row r="94" spans="2:19" ht="18" customHeight="1"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</row>
    <row r="95" spans="2:19" ht="18" customHeight="1"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</row>
    <row r="96" spans="2:19" ht="18" customHeight="1"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</row>
    <row r="97" spans="2:19" ht="18" customHeight="1"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</row>
    <row r="98" spans="2:19" ht="24" customHeight="1"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</row>
    <row r="99" spans="2:19" s="6" customFormat="1" ht="8.1" customHeight="1"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</row>
    <row r="100" spans="2:19" ht="18" customHeight="1"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</row>
    <row r="101" spans="2:19" ht="18" customHeight="1"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</row>
    <row r="102" spans="2:19" ht="18" customHeight="1"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</row>
    <row r="103" spans="2:19" ht="18" customHeight="1"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</row>
    <row r="104" spans="2:19" ht="18" customHeight="1"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</row>
    <row r="105" spans="2:19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</row>
    <row r="106" spans="2:19" ht="18" customHeight="1"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</row>
    <row r="107" spans="2:19" ht="18" customHeight="1"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</row>
    <row r="108" spans="2:19" ht="18" customHeight="1"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</row>
    <row r="109" spans="2:19"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</row>
    <row r="110" spans="2:19" ht="18" customHeight="1"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</row>
    <row r="111" spans="2:19" ht="18" customHeight="1"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</row>
    <row r="112" spans="2:19" ht="18" customHeight="1"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</row>
    <row r="113" spans="2:19" ht="18" customHeight="1"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</row>
    <row r="114" spans="2:19"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</row>
    <row r="115" spans="2:19" ht="18" customHeight="1"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</row>
    <row r="116" spans="2:19" ht="18" customHeight="1"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</row>
    <row r="117" spans="2:19" ht="18" customHeight="1"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</row>
    <row r="118" spans="2:19" ht="18" customHeight="1">
      <c r="B118" s="2"/>
    </row>
    <row r="119" spans="2:19" ht="18" customHeight="1">
      <c r="B119" s="2"/>
    </row>
    <row r="120" spans="2:19" ht="18" customHeight="1">
      <c r="B120" s="2"/>
    </row>
    <row r="121" spans="2:19" ht="18" customHeight="1">
      <c r="B121" s="2"/>
    </row>
    <row r="122" spans="2:19" ht="18" customHeight="1">
      <c r="B122" s="2"/>
    </row>
    <row r="123" spans="2:19" ht="18" customHeight="1">
      <c r="B123" s="2"/>
    </row>
    <row r="124" spans="2:19" ht="18" customHeight="1">
      <c r="B124" s="2"/>
    </row>
    <row r="125" spans="2:19" ht="18" customHeight="1">
      <c r="B125" s="2"/>
    </row>
    <row r="126" spans="2:19" ht="18" customHeight="1">
      <c r="B126" s="2"/>
    </row>
    <row r="127" spans="2:19" ht="18" customHeight="1">
      <c r="B127" s="2"/>
    </row>
    <row r="128" spans="2:19" ht="18" customHeight="1">
      <c r="B128" s="2"/>
    </row>
    <row r="129" spans="2:19" ht="18" customHeight="1">
      <c r="B129" s="2"/>
    </row>
    <row r="130" spans="2:19" ht="18" customHeight="1">
      <c r="B130" s="2"/>
    </row>
    <row r="131" spans="2:19" ht="18" customHeight="1">
      <c r="B131" s="2"/>
    </row>
    <row r="132" spans="2:19" ht="18" customHeight="1">
      <c r="B132" s="2"/>
    </row>
    <row r="133" spans="2:19" ht="18" customHeight="1">
      <c r="B133" s="2"/>
    </row>
    <row r="134" spans="2:19" ht="18" customHeight="1">
      <c r="B134" s="2"/>
    </row>
    <row r="135" spans="2:19" ht="18" customHeight="1">
      <c r="B135" s="2"/>
    </row>
    <row r="136" spans="2:19" ht="18" customHeight="1">
      <c r="B136" s="2"/>
    </row>
    <row r="137" spans="2:19" ht="8.1" customHeight="1"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</row>
    <row r="138" spans="2:19" ht="18" customHeight="1"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</row>
    <row r="139" spans="2:19" ht="18" customHeight="1"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</row>
    <row r="140" spans="2:19" ht="18" customHeight="1"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</row>
    <row r="141" spans="2:19" ht="18" customHeight="1"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</row>
    <row r="142" spans="2:19" ht="18" customHeight="1"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</row>
    <row r="143" spans="2:19" ht="18" customHeight="1"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</row>
    <row r="144" spans="2:19"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</row>
    <row r="145" spans="2:19"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</row>
    <row r="146" spans="2:19"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</row>
    <row r="147" spans="2:19"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</row>
    <row r="148" spans="2:19"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</row>
    <row r="149" spans="2:19"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</row>
    <row r="150" spans="2:19"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</row>
    <row r="151" spans="2:19"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</row>
    <row r="152" spans="2:19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</row>
    <row r="153" spans="2:19"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</row>
    <row r="154" spans="2:19"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</row>
    <row r="155" spans="2:19"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</row>
    <row r="156" spans="2:19"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</row>
    <row r="157" spans="2:19"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</row>
    <row r="158" spans="2:19"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</row>
    <row r="159" spans="2:19"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</row>
    <row r="160" spans="2:19"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</row>
    <row r="161" spans="2:19"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</row>
    <row r="162" spans="2:19"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</row>
    <row r="163" spans="2:19"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</row>
    <row r="164" spans="2:19"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</row>
    <row r="165" spans="2:19"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</row>
    <row r="166" spans="2:19"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</row>
    <row r="167" spans="2:19"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</row>
    <row r="168" spans="2:19"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</row>
    <row r="169" spans="2:19"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</row>
    <row r="170" spans="2:19"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</row>
    <row r="171" spans="2:19"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</row>
    <row r="172" spans="2:19"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</row>
    <row r="173" spans="2:19"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</row>
    <row r="174" spans="2:19"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</row>
    <row r="175" spans="2:19"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</row>
    <row r="176" spans="2:19"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</row>
    <row r="177" spans="2:19"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</row>
    <row r="178" spans="2:19"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</row>
    <row r="179" spans="2:19"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</row>
    <row r="180" spans="2:19"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</row>
    <row r="181" spans="2:19"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</row>
    <row r="182" spans="2:19"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</row>
    <row r="183" spans="2:19"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</row>
    <row r="184" spans="2:19"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</row>
    <row r="185" spans="2:19"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</row>
    <row r="186" spans="2:19"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</row>
    <row r="187" spans="2:19"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</row>
    <row r="188" spans="2:19"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</row>
    <row r="189" spans="2:19"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</row>
    <row r="190" spans="2:19"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</row>
    <row r="191" spans="2:19"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</row>
    <row r="192" spans="2:19"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</row>
    <row r="193" spans="2:19"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</row>
    <row r="194" spans="2:19"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</row>
    <row r="195" spans="2:19"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</row>
    <row r="196" spans="2:19"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</row>
    <row r="197" spans="2:19"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</row>
  </sheetData>
  <mergeCells count="2">
    <mergeCell ref="C13:C39"/>
    <mergeCell ref="D13:O13"/>
  </mergeCells>
  <phoneticPr fontId="0" type="noConversion"/>
  <pageMargins left="0" right="0" top="0.5" bottom="0.25" header="0" footer="0"/>
  <pageSetup scale="8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Cash Flow</vt:lpstr>
      <vt:lpstr>Anáslisis Sensibilidad</vt:lpstr>
      <vt:lpstr>'Cash Flow'!Títulos_a_imprimir</vt:lpstr>
    </vt:vector>
  </TitlesOfParts>
  <Manager/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2011-05-17T13:18:22Z</dcterms:created>
  <dcterms:modified xsi:type="dcterms:W3CDTF">2020-05-04T03:25:51Z</dcterms:modified>
  <cp:category/>
</cp:coreProperties>
</file>