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2e01148e2477c56/Documentos/UNC/Analisis Estructural I/Curso 2026 (PLAN 023)/U4/"/>
    </mc:Choice>
  </mc:AlternateContent>
  <xr:revisionPtr revIDLastSave="1" documentId="8_{FC3F4928-9B94-4E67-8AE6-06B401364F9E}" xr6:coauthVersionLast="47" xr6:coauthVersionMax="47" xr10:uidLastSave="{59599618-7646-4E0F-8256-15508B8D3105}"/>
  <bookViews>
    <workbookView xWindow="-110" yWindow="-110" windowWidth="25820" windowHeight="15500" xr2:uid="{00000000-000D-0000-FFFF-FFFF00000000}"/>
  </bookViews>
  <sheets>
    <sheet name="Barra 1" sheetId="1" r:id="rId1"/>
    <sheet name="Barra 2" sheetId="2" r:id="rId2"/>
    <sheet name="Barra 3" sheetId="3" r:id="rId3"/>
    <sheet name="Solución" sheetId="4" r:id="rId4"/>
    <sheet name="Esfuerzos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4" l="1"/>
  <c r="C31" i="4"/>
  <c r="C76" i="4"/>
  <c r="B76" i="4"/>
  <c r="F75" i="4"/>
  <c r="F73" i="4"/>
  <c r="F76" i="4" s="1"/>
  <c r="E73" i="4"/>
  <c r="E76" i="4" s="1"/>
  <c r="C74" i="4"/>
  <c r="G17" i="4"/>
  <c r="F17" i="4"/>
  <c r="G16" i="4"/>
  <c r="F16" i="4"/>
  <c r="C44" i="3" a="1"/>
  <c r="E46" i="3" s="1"/>
  <c r="E47" i="3"/>
  <c r="C20" i="3"/>
  <c r="I20" i="3" s="1" a="1"/>
  <c r="D20" i="3"/>
  <c r="C21" i="3"/>
  <c r="D21" i="3"/>
  <c r="E22" i="3"/>
  <c r="F22" i="3"/>
  <c r="E23" i="3"/>
  <c r="F23" i="3"/>
  <c r="E3" i="3"/>
  <c r="C5" i="3"/>
  <c r="E5" i="3"/>
  <c r="C9" i="3" s="1"/>
  <c r="C44" i="2" a="1"/>
  <c r="C20" i="2"/>
  <c r="D20" i="2"/>
  <c r="C21" i="2"/>
  <c r="D21" i="2"/>
  <c r="E22" i="2"/>
  <c r="F22" i="2"/>
  <c r="E23" i="2"/>
  <c r="F23" i="2"/>
  <c r="E3" i="2"/>
  <c r="C9" i="2" s="1"/>
  <c r="C5" i="2"/>
  <c r="E5" i="2"/>
  <c r="C44" i="1" a="1"/>
  <c r="D48" i="1" s="1"/>
  <c r="F44" i="1"/>
  <c r="D45" i="1"/>
  <c r="C20" i="1"/>
  <c r="D20" i="1"/>
  <c r="C21" i="1"/>
  <c r="D21" i="1"/>
  <c r="E22" i="1"/>
  <c r="F22" i="1"/>
  <c r="E23" i="1"/>
  <c r="F23" i="1"/>
  <c r="E3" i="1"/>
  <c r="C5" i="1"/>
  <c r="E5" i="1"/>
  <c r="C9" i="1" s="1"/>
  <c r="E49" i="1"/>
  <c r="E44" i="1"/>
  <c r="E47" i="1"/>
  <c r="F46" i="1"/>
  <c r="F45" i="1"/>
  <c r="F47" i="1"/>
  <c r="C47" i="1"/>
  <c r="F47" i="3"/>
  <c r="D44" i="3"/>
  <c r="C46" i="3"/>
  <c r="D45" i="3"/>
  <c r="E49" i="3"/>
  <c r="C48" i="3"/>
  <c r="D47" i="3"/>
  <c r="C47" i="3"/>
  <c r="D48" i="3"/>
  <c r="F49" i="3"/>
  <c r="F46" i="3"/>
  <c r="E44" i="3"/>
  <c r="F48" i="3"/>
  <c r="I20" i="1" a="1"/>
  <c r="C48" i="1"/>
  <c r="F48" i="1"/>
  <c r="D44" i="1"/>
  <c r="E48" i="1"/>
  <c r="E45" i="1"/>
  <c r="D49" i="1"/>
  <c r="C49" i="1"/>
  <c r="C46" i="1"/>
  <c r="C49" i="3"/>
  <c r="E45" i="3"/>
  <c r="C44" i="3"/>
  <c r="F45" i="3"/>
  <c r="C45" i="3"/>
  <c r="D49" i="3"/>
  <c r="K21" i="1"/>
  <c r="L20" i="1"/>
  <c r="J23" i="1"/>
  <c r="K20" i="1"/>
  <c r="C16" i="4" l="1" a="1"/>
  <c r="C17" i="4" s="1"/>
  <c r="C30" i="4" s="1"/>
  <c r="E13" i="2"/>
  <c r="C15" i="2" s="1"/>
  <c r="C13" i="2"/>
  <c r="E15" i="2" s="1"/>
  <c r="L22" i="3"/>
  <c r="I23" i="3"/>
  <c r="I20" i="3"/>
  <c r="K22" i="3"/>
  <c r="K20" i="3"/>
  <c r="J20" i="3"/>
  <c r="J21" i="3"/>
  <c r="L23" i="3"/>
  <c r="I22" i="3"/>
  <c r="L21" i="3"/>
  <c r="K23" i="3"/>
  <c r="K21" i="3"/>
  <c r="J22" i="3"/>
  <c r="L20" i="3"/>
  <c r="J23" i="3"/>
  <c r="I21" i="3"/>
  <c r="F44" i="2"/>
  <c r="D45" i="2"/>
  <c r="C47" i="2"/>
  <c r="C49" i="2"/>
  <c r="E44" i="2"/>
  <c r="E45" i="2"/>
  <c r="C44" i="2"/>
  <c r="F45" i="2"/>
  <c r="F47" i="2"/>
  <c r="D49" i="2"/>
  <c r="E46" i="2"/>
  <c r="F48" i="2"/>
  <c r="D44" i="2"/>
  <c r="C48" i="2"/>
  <c r="E47" i="2"/>
  <c r="C46" i="2"/>
  <c r="C45" i="2"/>
  <c r="D48" i="2"/>
  <c r="E48" i="2"/>
  <c r="E13" i="3"/>
  <c r="C15" i="3" s="1"/>
  <c r="C13" i="3"/>
  <c r="E15" i="3" s="1"/>
  <c r="F49" i="2"/>
  <c r="D47" i="2"/>
  <c r="C13" i="1"/>
  <c r="E15" i="1" s="1"/>
  <c r="E13" i="1"/>
  <c r="C15" i="1" s="1"/>
  <c r="F46" i="2"/>
  <c r="I20" i="2" a="1"/>
  <c r="C26" i="3" a="1"/>
  <c r="C26" i="2" a="1"/>
  <c r="E49" i="2"/>
  <c r="I22" i="1"/>
  <c r="K22" i="1"/>
  <c r="J22" i="1"/>
  <c r="I21" i="1"/>
  <c r="I23" i="1"/>
  <c r="L23" i="1"/>
  <c r="J21" i="1"/>
  <c r="I20" i="1"/>
  <c r="J20" i="1"/>
  <c r="L22" i="1"/>
  <c r="L21" i="1"/>
  <c r="K23" i="1"/>
  <c r="D46" i="2"/>
  <c r="D46" i="1"/>
  <c r="F49" i="1"/>
  <c r="D47" i="1"/>
  <c r="D46" i="3"/>
  <c r="F44" i="3"/>
  <c r="E48" i="3"/>
  <c r="C45" i="1"/>
  <c r="C44" i="1"/>
  <c r="E46" i="1"/>
  <c r="C16" i="4" l="1"/>
  <c r="C29" i="4" s="1"/>
  <c r="C26" i="1" a="1"/>
  <c r="C29" i="2"/>
  <c r="E26" i="2"/>
  <c r="C26" i="2"/>
  <c r="F29" i="2"/>
  <c r="E28" i="2"/>
  <c r="D28" i="2"/>
  <c r="E29" i="2"/>
  <c r="F28" i="2"/>
  <c r="F27" i="2"/>
  <c r="C28" i="2"/>
  <c r="C27" i="2"/>
  <c r="E27" i="2"/>
  <c r="F26" i="2"/>
  <c r="D29" i="2"/>
  <c r="D26" i="2"/>
  <c r="D27" i="2"/>
  <c r="L22" i="2"/>
  <c r="L20" i="2"/>
  <c r="K22" i="2"/>
  <c r="J22" i="2"/>
  <c r="J23" i="2"/>
  <c r="K20" i="2"/>
  <c r="I21" i="2"/>
  <c r="K23" i="2"/>
  <c r="I20" i="2"/>
  <c r="J21" i="2"/>
  <c r="I22" i="2"/>
  <c r="I23" i="2"/>
  <c r="K21" i="2"/>
  <c r="L21" i="2"/>
  <c r="L23" i="2"/>
  <c r="J20" i="2"/>
  <c r="F27" i="3"/>
  <c r="E27" i="3"/>
  <c r="E29" i="3"/>
  <c r="C26" i="3"/>
  <c r="E28" i="3"/>
  <c r="D26" i="3"/>
  <c r="C28" i="3"/>
  <c r="F28" i="3"/>
  <c r="D28" i="3"/>
  <c r="E26" i="3"/>
  <c r="C29" i="3"/>
  <c r="C27" i="3"/>
  <c r="D27" i="3"/>
  <c r="F29" i="3"/>
  <c r="F26" i="3"/>
  <c r="D29" i="3"/>
  <c r="D27" i="1" l="1"/>
  <c r="D28" i="1"/>
  <c r="F28" i="1"/>
  <c r="C26" i="1"/>
  <c r="C28" i="1"/>
  <c r="E28" i="1"/>
  <c r="D29" i="1"/>
  <c r="C29" i="1"/>
  <c r="E29" i="1"/>
  <c r="E27" i="1"/>
  <c r="F27" i="1"/>
  <c r="D26" i="1"/>
  <c r="F29" i="1"/>
  <c r="E26" i="1"/>
  <c r="F26" i="1"/>
  <c r="C27" i="1"/>
  <c r="C32" i="3" a="1"/>
  <c r="C32" i="2" a="1"/>
  <c r="C34" i="2" l="1"/>
  <c r="F32" i="2"/>
  <c r="D32" i="2"/>
  <c r="E35" i="2"/>
  <c r="C35" i="2"/>
  <c r="D35" i="2"/>
  <c r="F33" i="2"/>
  <c r="F34" i="2"/>
  <c r="E33" i="2"/>
  <c r="C33" i="2"/>
  <c r="D33" i="2"/>
  <c r="E34" i="2"/>
  <c r="D34" i="2"/>
  <c r="F35" i="2"/>
  <c r="C32" i="2"/>
  <c r="E32" i="2"/>
  <c r="C35" i="3"/>
  <c r="D34" i="3"/>
  <c r="D35" i="3"/>
  <c r="F34" i="3"/>
  <c r="C33" i="3"/>
  <c r="E33" i="3"/>
  <c r="F33" i="3"/>
  <c r="E35" i="3"/>
  <c r="D33" i="3"/>
  <c r="F32" i="3"/>
  <c r="E32" i="3"/>
  <c r="E34" i="3"/>
  <c r="F35" i="3"/>
  <c r="C32" i="3"/>
  <c r="C34" i="3"/>
  <c r="D32" i="3"/>
  <c r="C32" i="1" a="1"/>
  <c r="C52" i="2" l="1" a="1"/>
  <c r="C52" i="3" a="1"/>
  <c r="D35" i="1"/>
  <c r="D34" i="1"/>
  <c r="C33" i="1"/>
  <c r="E33" i="1"/>
  <c r="F33" i="1"/>
  <c r="F34" i="1"/>
  <c r="C34" i="1"/>
  <c r="D33" i="1"/>
  <c r="E35" i="1"/>
  <c r="E34" i="1"/>
  <c r="D32" i="1"/>
  <c r="C35" i="1"/>
  <c r="C32" i="1"/>
  <c r="F32" i="1"/>
  <c r="F35" i="1"/>
  <c r="E32" i="1"/>
  <c r="C52" i="1" l="1" a="1"/>
  <c r="E56" i="3"/>
  <c r="F52" i="3"/>
  <c r="F54" i="3"/>
  <c r="C52" i="3"/>
  <c r="C57" i="3"/>
  <c r="D57" i="3"/>
  <c r="D53" i="3"/>
  <c r="D52" i="3"/>
  <c r="F56" i="3"/>
  <c r="F55" i="3"/>
  <c r="C54" i="3"/>
  <c r="E54" i="3"/>
  <c r="D54" i="3"/>
  <c r="C55" i="3"/>
  <c r="D55" i="3"/>
  <c r="E53" i="3"/>
  <c r="F57" i="3"/>
  <c r="F53" i="3"/>
  <c r="C53" i="3"/>
  <c r="E57" i="3"/>
  <c r="D56" i="3"/>
  <c r="E55" i="3"/>
  <c r="E52" i="3"/>
  <c r="C56" i="3"/>
  <c r="C54" i="2"/>
  <c r="D53" i="2"/>
  <c r="C55" i="2"/>
  <c r="E54" i="2"/>
  <c r="D56" i="2"/>
  <c r="D54" i="2"/>
  <c r="D52" i="2"/>
  <c r="E55" i="2"/>
  <c r="F56" i="2"/>
  <c r="D57" i="2"/>
  <c r="F57" i="2"/>
  <c r="F52" i="2"/>
  <c r="F53" i="2"/>
  <c r="C52" i="2"/>
  <c r="C53" i="2"/>
  <c r="C56" i="2"/>
  <c r="E56" i="2"/>
  <c r="E53" i="2"/>
  <c r="E52" i="2"/>
  <c r="D55" i="2"/>
  <c r="E57" i="2"/>
  <c r="C57" i="2"/>
  <c r="F54" i="2"/>
  <c r="F55" i="2"/>
  <c r="C60" i="2" l="1" a="1"/>
  <c r="C60" i="3" a="1"/>
  <c r="E54" i="1"/>
  <c r="C56" i="1"/>
  <c r="D55" i="1"/>
  <c r="F54" i="1"/>
  <c r="F52" i="1"/>
  <c r="D56" i="1"/>
  <c r="D54" i="1"/>
  <c r="D52" i="1"/>
  <c r="D57" i="1"/>
  <c r="F55" i="1"/>
  <c r="C53" i="1"/>
  <c r="E56" i="1"/>
  <c r="F53" i="1"/>
  <c r="C55" i="1"/>
  <c r="E53" i="1"/>
  <c r="E55" i="1"/>
  <c r="D53" i="1"/>
  <c r="C54" i="1"/>
  <c r="C52" i="1"/>
  <c r="F57" i="1"/>
  <c r="E57" i="1"/>
  <c r="C57" i="1"/>
  <c r="F56" i="1"/>
  <c r="E52" i="1"/>
  <c r="D65" i="3" l="1"/>
  <c r="G61" i="3"/>
  <c r="E63" i="3"/>
  <c r="E61" i="3"/>
  <c r="G62" i="3"/>
  <c r="F60" i="3"/>
  <c r="H65" i="3"/>
  <c r="H62" i="3"/>
  <c r="D60" i="3"/>
  <c r="F61" i="3"/>
  <c r="G63" i="3"/>
  <c r="E62" i="3"/>
  <c r="E65" i="3"/>
  <c r="D64" i="3"/>
  <c r="C63" i="3"/>
  <c r="G60" i="3"/>
  <c r="G65" i="3"/>
  <c r="G64" i="3"/>
  <c r="C62" i="3"/>
  <c r="C61" i="3"/>
  <c r="E64" i="3"/>
  <c r="E60" i="3"/>
  <c r="H60" i="3"/>
  <c r="H61" i="3"/>
  <c r="D61" i="3"/>
  <c r="F63" i="3"/>
  <c r="C64" i="3"/>
  <c r="D62" i="3"/>
  <c r="H64" i="3"/>
  <c r="D63" i="3"/>
  <c r="F64" i="3"/>
  <c r="F65" i="3"/>
  <c r="C60" i="3"/>
  <c r="H63" i="3"/>
  <c r="C65" i="3"/>
  <c r="F62" i="3"/>
  <c r="C60" i="1" a="1"/>
  <c r="G60" i="2"/>
  <c r="D62" i="2"/>
  <c r="C62" i="2"/>
  <c r="H61" i="2"/>
  <c r="G61" i="2"/>
  <c r="G65" i="2"/>
  <c r="E61" i="2"/>
  <c r="H65" i="2"/>
  <c r="F63" i="2"/>
  <c r="E65" i="2"/>
  <c r="C61" i="2"/>
  <c r="G63" i="2"/>
  <c r="E62" i="2"/>
  <c r="C65" i="2"/>
  <c r="G64" i="2"/>
  <c r="E64" i="2"/>
  <c r="E63" i="2"/>
  <c r="F62" i="2"/>
  <c r="F65" i="2"/>
  <c r="C64" i="2"/>
  <c r="F61" i="2"/>
  <c r="D63" i="2"/>
  <c r="G62" i="2"/>
  <c r="H63" i="2"/>
  <c r="D64" i="2"/>
  <c r="D60" i="2"/>
  <c r="H62" i="2"/>
  <c r="H64" i="2"/>
  <c r="C60" i="2"/>
  <c r="D61" i="2"/>
  <c r="H60" i="2"/>
  <c r="D65" i="2"/>
  <c r="F64" i="2"/>
  <c r="F60" i="2"/>
  <c r="C63" i="2"/>
  <c r="E60" i="2"/>
  <c r="D60" i="1" l="1"/>
  <c r="D4" i="4" s="1"/>
  <c r="E63" i="1"/>
  <c r="E7" i="4" s="1"/>
  <c r="E60" i="1"/>
  <c r="E4" i="4" s="1"/>
  <c r="C62" i="1"/>
  <c r="C6" i="4" s="1"/>
  <c r="G61" i="1"/>
  <c r="G5" i="4" s="1"/>
  <c r="H62" i="1"/>
  <c r="H6" i="4" s="1"/>
  <c r="D64" i="1"/>
  <c r="D8" i="4" s="1"/>
  <c r="G65" i="1"/>
  <c r="G9" i="4" s="1"/>
  <c r="C65" i="1"/>
  <c r="C9" i="4" s="1"/>
  <c r="E62" i="1"/>
  <c r="E6" i="4" s="1"/>
  <c r="H64" i="1"/>
  <c r="H8" i="4" s="1"/>
  <c r="D61" i="1"/>
  <c r="G60" i="1"/>
  <c r="G4" i="4" s="1"/>
  <c r="G62" i="1"/>
  <c r="G6" i="4" s="1"/>
  <c r="H63" i="1"/>
  <c r="H7" i="4" s="1"/>
  <c r="E65" i="1"/>
  <c r="E9" i="4" s="1"/>
  <c r="H65" i="1"/>
  <c r="H9" i="4" s="1"/>
  <c r="C63" i="1"/>
  <c r="C7" i="4" s="1"/>
  <c r="F60" i="1"/>
  <c r="F4" i="4" s="1"/>
  <c r="H61" i="1"/>
  <c r="H5" i="4" s="1"/>
  <c r="F65" i="1"/>
  <c r="F9" i="4" s="1"/>
  <c r="F62" i="1"/>
  <c r="F6" i="4" s="1"/>
  <c r="C60" i="1"/>
  <c r="C4" i="4" s="1"/>
  <c r="E64" i="1"/>
  <c r="E8" i="4" s="1"/>
  <c r="F61" i="1"/>
  <c r="F5" i="4" s="1"/>
  <c r="D65" i="1"/>
  <c r="D9" i="4" s="1"/>
  <c r="F64" i="1"/>
  <c r="F8" i="4" s="1"/>
  <c r="D62" i="1"/>
  <c r="D6" i="4" s="1"/>
  <c r="H60" i="1"/>
  <c r="H4" i="4" s="1"/>
  <c r="F63" i="1"/>
  <c r="F7" i="4" s="1"/>
  <c r="C61" i="1"/>
  <c r="C5" i="4" s="1"/>
  <c r="G64" i="1"/>
  <c r="G8" i="4" s="1"/>
  <c r="D63" i="1"/>
  <c r="D7" i="4" s="1"/>
  <c r="E61" i="1"/>
  <c r="E5" i="4" s="1"/>
  <c r="G63" i="1"/>
  <c r="G7" i="4" s="1"/>
  <c r="C64" i="1"/>
  <c r="C8" i="4" s="1"/>
  <c r="D25" i="4" l="1"/>
  <c r="D24" i="4"/>
  <c r="E26" i="4"/>
  <c r="E24" i="4"/>
  <c r="D26" i="4"/>
  <c r="C25" i="4"/>
  <c r="C24" i="4"/>
  <c r="C26" i="4"/>
  <c r="E25" i="4"/>
  <c r="C36" i="4" a="1"/>
  <c r="E36" i="4" l="1"/>
  <c r="E37" i="4"/>
  <c r="D36" i="4"/>
  <c r="C37" i="4"/>
  <c r="C36" i="4"/>
  <c r="D38" i="4"/>
  <c r="E38" i="4"/>
  <c r="D37" i="4"/>
  <c r="C38" i="4"/>
  <c r="C41" i="4" l="1" a="1"/>
  <c r="C42" i="4" l="1"/>
  <c r="C49" i="4" s="1"/>
  <c r="F74" i="4" s="1"/>
  <c r="C43" i="4"/>
  <c r="C50" i="4" s="1"/>
  <c r="E75" i="4" s="1"/>
  <c r="C41" i="4"/>
  <c r="C48" i="4" s="1"/>
  <c r="F4" i="5" l="1" a="1"/>
  <c r="E74" i="4"/>
  <c r="I4" i="5" a="1"/>
  <c r="C4" i="5" a="1"/>
  <c r="C54" i="4" a="1"/>
  <c r="C4" i="5" l="1"/>
  <c r="C7" i="5"/>
  <c r="C5" i="5"/>
  <c r="C6" i="5"/>
  <c r="I4" i="5"/>
  <c r="I5" i="5"/>
  <c r="I6" i="5"/>
  <c r="I7" i="5"/>
  <c r="C59" i="4"/>
  <c r="C67" i="4" s="1"/>
  <c r="C55" i="4"/>
  <c r="C63" i="4" s="1"/>
  <c r="C58" i="4"/>
  <c r="C66" i="4" s="1"/>
  <c r="C57" i="4"/>
  <c r="C65" i="4" s="1"/>
  <c r="C56" i="4"/>
  <c r="C64" i="4" s="1"/>
  <c r="C54" i="4"/>
  <c r="C62" i="4" s="1"/>
  <c r="F4" i="5"/>
  <c r="F7" i="5"/>
  <c r="F6" i="5"/>
  <c r="F5" i="5"/>
  <c r="F9" i="5" l="1" a="1"/>
  <c r="I9" i="5" a="1"/>
  <c r="C9" i="5" a="1"/>
  <c r="C9" i="5" l="1"/>
  <c r="C12" i="5"/>
  <c r="C11" i="5"/>
  <c r="C10" i="5"/>
  <c r="I11" i="5"/>
  <c r="I9" i="5"/>
  <c r="I12" i="5"/>
  <c r="I10" i="5"/>
  <c r="F10" i="5"/>
  <c r="F12" i="5"/>
  <c r="F11" i="5"/>
  <c r="F9" i="5"/>
  <c r="F15" i="5" s="1" a="1"/>
  <c r="F15" i="5" l="1"/>
  <c r="F18" i="5"/>
  <c r="F16" i="5"/>
  <c r="F17" i="5"/>
  <c r="I15" i="5" a="1"/>
  <c r="C15" i="5" a="1"/>
  <c r="C17" i="5" l="1"/>
  <c r="C18" i="5"/>
  <c r="C16" i="5"/>
  <c r="C15" i="5"/>
  <c r="I15" i="5"/>
  <c r="I16" i="5"/>
  <c r="I18" i="5"/>
  <c r="I17" i="5"/>
</calcChain>
</file>

<file path=xl/sharedStrings.xml><?xml version="1.0" encoding="utf-8"?>
<sst xmlns="http://schemas.openxmlformats.org/spreadsheetml/2006/main" count="124" uniqueCount="57">
  <si>
    <t>cm2</t>
  </si>
  <si>
    <t>m2</t>
  </si>
  <si>
    <t>A=</t>
  </si>
  <si>
    <t>L=</t>
  </si>
  <si>
    <t>E=</t>
  </si>
  <si>
    <t>t/m2</t>
  </si>
  <si>
    <t>kg/cm2</t>
  </si>
  <si>
    <t>m</t>
  </si>
  <si>
    <r>
      <t>k</t>
    </r>
    <r>
      <rPr>
        <sz val="10"/>
        <rFont val="Arial"/>
      </rPr>
      <t>e=</t>
    </r>
  </si>
  <si>
    <t>E A / L</t>
  </si>
  <si>
    <t>t/m</t>
  </si>
  <si>
    <r>
      <t>u</t>
    </r>
    <r>
      <rPr>
        <vertAlign val="subscript"/>
        <sz val="10"/>
        <rFont val="Arial"/>
        <family val="2"/>
      </rPr>
      <t>j</t>
    </r>
  </si>
  <si>
    <r>
      <t>v</t>
    </r>
    <r>
      <rPr>
        <vertAlign val="subscript"/>
        <sz val="10"/>
        <rFont val="Arial"/>
        <family val="2"/>
      </rPr>
      <t>j</t>
    </r>
  </si>
  <si>
    <r>
      <t>u</t>
    </r>
    <r>
      <rPr>
        <vertAlign val="subscript"/>
        <sz val="10"/>
        <rFont val="Arial"/>
        <family val="2"/>
      </rPr>
      <t>k</t>
    </r>
  </si>
  <si>
    <r>
      <t>v</t>
    </r>
    <r>
      <rPr>
        <vertAlign val="subscript"/>
        <sz val="10"/>
        <rFont val="Arial"/>
        <family val="2"/>
      </rPr>
      <t>k</t>
    </r>
  </si>
  <si>
    <t>a=</t>
  </si>
  <si>
    <r>
      <t>a</t>
    </r>
    <r>
      <rPr>
        <vertAlign val="superscript"/>
        <sz val="10"/>
        <rFont val="Arial"/>
        <family val="2"/>
      </rPr>
      <t>T</t>
    </r>
    <r>
      <rPr>
        <sz val="10"/>
        <rFont val="Arial"/>
        <family val="2"/>
      </rPr>
      <t>=</t>
    </r>
  </si>
  <si>
    <r>
      <t>a</t>
    </r>
    <r>
      <rPr>
        <vertAlign val="superscript"/>
        <sz val="10"/>
        <rFont val="Arial"/>
        <family val="2"/>
      </rPr>
      <t>T</t>
    </r>
    <r>
      <rPr>
        <i/>
        <sz val="10"/>
        <rFont val="Arial"/>
        <family val="2"/>
      </rPr>
      <t>k</t>
    </r>
    <r>
      <rPr>
        <sz val="10"/>
        <rFont val="Arial"/>
        <family val="2"/>
      </rPr>
      <t>e</t>
    </r>
  </si>
  <si>
    <t>º</t>
  </si>
  <si>
    <t>b</t>
  </si>
  <si>
    <t>bT</t>
  </si>
  <si>
    <r>
      <t>ke= a</t>
    </r>
    <r>
      <rPr>
        <vertAlign val="superscript"/>
        <sz val="10"/>
        <rFont val="Arial"/>
        <family val="2"/>
      </rPr>
      <t>T</t>
    </r>
    <r>
      <rPr>
        <i/>
        <sz val="10"/>
        <rFont val="Arial"/>
        <family val="2"/>
      </rPr>
      <t>k</t>
    </r>
    <r>
      <rPr>
        <sz val="10"/>
        <rFont val="Arial"/>
        <family val="2"/>
      </rPr>
      <t>e a</t>
    </r>
  </si>
  <si>
    <r>
      <t>b</t>
    </r>
    <r>
      <rPr>
        <vertAlign val="superscript"/>
        <sz val="10"/>
        <rFont val="Arial"/>
        <family val="2"/>
      </rPr>
      <t>T</t>
    </r>
    <r>
      <rPr>
        <sz val="10"/>
        <rFont val="Arial"/>
        <family val="2"/>
      </rPr>
      <t>ke</t>
    </r>
  </si>
  <si>
    <r>
      <t>Ke= b</t>
    </r>
    <r>
      <rPr>
        <vertAlign val="superscript"/>
        <sz val="10"/>
        <rFont val="Arial"/>
        <family val="2"/>
      </rPr>
      <t>T</t>
    </r>
    <r>
      <rPr>
        <sz val="10"/>
        <rFont val="Arial"/>
        <family val="2"/>
      </rPr>
      <t>ke b</t>
    </r>
  </si>
  <si>
    <t>K</t>
  </si>
  <si>
    <t>ENSAMBLAJE</t>
  </si>
  <si>
    <t>CONDICIONES DE CONTORNO</t>
  </si>
  <si>
    <t>VECTOR DE CARGAS</t>
  </si>
  <si>
    <t>P</t>
  </si>
  <si>
    <t>K^(-1)</t>
  </si>
  <si>
    <t>U</t>
  </si>
  <si>
    <t>SOLUCIÓN</t>
  </si>
  <si>
    <t>u=b U</t>
  </si>
  <si>
    <t>BARRA 1</t>
  </si>
  <si>
    <t>BARRA 2</t>
  </si>
  <si>
    <t>BARRA 3</t>
  </si>
  <si>
    <r>
      <t>u</t>
    </r>
    <r>
      <rPr>
        <vertAlign val="subscript"/>
        <sz val="10"/>
        <rFont val="Verdana"/>
        <family val="2"/>
      </rPr>
      <t>j</t>
    </r>
  </si>
  <si>
    <r>
      <t>v</t>
    </r>
    <r>
      <rPr>
        <vertAlign val="subscript"/>
        <sz val="10"/>
        <rFont val="Verdana"/>
        <family val="2"/>
      </rPr>
      <t>j</t>
    </r>
  </si>
  <si>
    <r>
      <t>u</t>
    </r>
    <r>
      <rPr>
        <vertAlign val="subscript"/>
        <sz val="10"/>
        <rFont val="Verdana"/>
        <family val="2"/>
      </rPr>
      <t>k</t>
    </r>
  </si>
  <si>
    <r>
      <t>v</t>
    </r>
    <r>
      <rPr>
        <vertAlign val="subscript"/>
        <sz val="10"/>
        <rFont val="Verdana"/>
        <family val="2"/>
      </rPr>
      <t>k</t>
    </r>
  </si>
  <si>
    <r>
      <t>k</t>
    </r>
    <r>
      <rPr>
        <sz val="10"/>
        <rFont val="Verdana"/>
        <family val="2"/>
      </rPr>
      <t>e=</t>
    </r>
  </si>
  <si>
    <r>
      <t>a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=</t>
    </r>
  </si>
  <si>
    <r>
      <t>a</t>
    </r>
    <r>
      <rPr>
        <vertAlign val="superscript"/>
        <sz val="10"/>
        <rFont val="Verdana"/>
        <family val="2"/>
      </rPr>
      <t>T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</t>
    </r>
  </si>
  <si>
    <r>
      <t>ke= a</t>
    </r>
    <r>
      <rPr>
        <vertAlign val="superscript"/>
        <sz val="10"/>
        <rFont val="Verdana"/>
        <family val="2"/>
      </rPr>
      <t>T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 a</t>
    </r>
  </si>
  <si>
    <r>
      <t>b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ke</t>
    </r>
  </si>
  <si>
    <r>
      <t>Ke= b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ke b</t>
    </r>
  </si>
  <si>
    <r>
      <t>u</t>
    </r>
    <r>
      <rPr>
        <sz val="10"/>
        <rFont val="Verdana"/>
        <family val="2"/>
      </rPr>
      <t>=a u</t>
    </r>
  </si>
  <si>
    <r>
      <t>F</t>
    </r>
    <r>
      <rPr>
        <sz val="10"/>
        <rFont val="Verdana"/>
        <family val="2"/>
      </rPr>
      <t>=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 u</t>
    </r>
  </si>
  <si>
    <r>
      <t>a</t>
    </r>
    <r>
      <rPr>
        <sz val="10"/>
        <rFont val="Verdana"/>
        <family val="2"/>
      </rPr>
      <t>=</t>
    </r>
  </si>
  <si>
    <t>Esc</t>
  </si>
  <si>
    <t>x</t>
  </si>
  <si>
    <t>y</t>
  </si>
  <si>
    <t>Coordendas</t>
  </si>
  <si>
    <t>KU</t>
  </si>
  <si>
    <t>R= KU-P</t>
  </si>
  <si>
    <t>i</t>
  </si>
  <si>
    <t>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</si>
</sst>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"/>
    <numFmt numFmtId="166" formatCode="0.0"/>
    <numFmt numFmtId="167" formatCode="0.000E+00"/>
  </numFmts>
  <fonts count="12" x14ac:knownFonts="1">
    <font>
      <sz val="10"/>
      <name val="Arial"/>
    </font>
    <font>
      <i/>
      <sz val="10"/>
      <name val="Arial"/>
      <family val="2"/>
    </font>
    <font>
      <vertAlign val="superscript"/>
      <sz val="10"/>
      <name val="Arial"/>
      <family val="2"/>
    </font>
    <font>
      <vertAlign val="subscript"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Verdana"/>
      <family val="2"/>
    </font>
    <font>
      <vertAlign val="subscript"/>
      <sz val="10"/>
      <name val="Verdana"/>
      <family val="2"/>
    </font>
    <font>
      <i/>
      <sz val="10"/>
      <name val="Verdana"/>
      <family val="2"/>
    </font>
    <font>
      <vertAlign val="superscript"/>
      <sz val="10"/>
      <name val="Verdana"/>
      <family val="2"/>
    </font>
    <font>
      <b/>
      <sz val="10"/>
      <name val="Verdana"/>
      <family val="2"/>
    </font>
    <font>
      <sz val="11"/>
      <name val="Symbol"/>
      <family val="1"/>
      <charset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0" fontId="6" fillId="0" borderId="0" xfId="0" applyFont="1" applyAlignment="1">
      <alignment horizontal="left"/>
    </xf>
    <xf numFmtId="0" fontId="8" fillId="0" borderId="0" xfId="0" applyFont="1"/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2" fontId="6" fillId="0" borderId="1" xfId="0" applyNumberFormat="1" applyFont="1" applyBorder="1"/>
    <xf numFmtId="2" fontId="6" fillId="0" borderId="2" xfId="0" applyNumberFormat="1" applyFont="1" applyBorder="1"/>
    <xf numFmtId="2" fontId="6" fillId="0" borderId="4" xfId="0" applyNumberFormat="1" applyFont="1" applyBorder="1"/>
    <xf numFmtId="2" fontId="6" fillId="0" borderId="0" xfId="0" applyNumberFormat="1" applyFont="1"/>
    <xf numFmtId="2" fontId="6" fillId="0" borderId="5" xfId="0" applyNumberFormat="1" applyFont="1" applyBorder="1"/>
    <xf numFmtId="2" fontId="6" fillId="0" borderId="7" xfId="0" applyNumberFormat="1" applyFont="1" applyBorder="1"/>
    <xf numFmtId="2" fontId="6" fillId="0" borderId="8" xfId="0" applyNumberFormat="1" applyFont="1" applyBorder="1"/>
    <xf numFmtId="2" fontId="6" fillId="0" borderId="3" xfId="0" applyNumberFormat="1" applyFont="1" applyBorder="1"/>
    <xf numFmtId="2" fontId="6" fillId="0" borderId="6" xfId="0" applyNumberFormat="1" applyFont="1" applyBorder="1"/>
    <xf numFmtId="0" fontId="10" fillId="0" borderId="0" xfId="0" applyFont="1"/>
    <xf numFmtId="0" fontId="6" fillId="0" borderId="9" xfId="0" applyFont="1" applyBorder="1"/>
    <xf numFmtId="0" fontId="6" fillId="0" borderId="10" xfId="0" applyFont="1" applyBorder="1"/>
    <xf numFmtId="0" fontId="6" fillId="0" borderId="11" xfId="0" applyFont="1" applyBorder="1"/>
    <xf numFmtId="167" fontId="6" fillId="0" borderId="1" xfId="0" applyNumberFormat="1" applyFont="1" applyBorder="1"/>
    <xf numFmtId="167" fontId="6" fillId="0" borderId="2" xfId="0" applyNumberFormat="1" applyFont="1" applyBorder="1"/>
    <xf numFmtId="167" fontId="6" fillId="0" borderId="3" xfId="0" applyNumberFormat="1" applyFont="1" applyBorder="1"/>
    <xf numFmtId="167" fontId="6" fillId="0" borderId="4" xfId="0" applyNumberFormat="1" applyFont="1" applyBorder="1"/>
    <xf numFmtId="167" fontId="6" fillId="0" borderId="0" xfId="0" applyNumberFormat="1" applyFont="1"/>
    <xf numFmtId="167" fontId="6" fillId="0" borderId="5" xfId="0" applyNumberFormat="1" applyFont="1" applyBorder="1"/>
    <xf numFmtId="167" fontId="6" fillId="0" borderId="6" xfId="0" applyNumberFormat="1" applyFont="1" applyBorder="1"/>
    <xf numFmtId="167" fontId="6" fillId="0" borderId="7" xfId="0" applyNumberFormat="1" applyFont="1" applyBorder="1"/>
    <xf numFmtId="167" fontId="6" fillId="0" borderId="8" xfId="0" applyNumberFormat="1" applyFont="1" applyBorder="1"/>
    <xf numFmtId="164" fontId="6" fillId="0" borderId="9" xfId="0" applyNumberFormat="1" applyFont="1" applyBorder="1"/>
    <xf numFmtId="164" fontId="6" fillId="0" borderId="10" xfId="0" applyNumberFormat="1" applyFont="1" applyBorder="1"/>
    <xf numFmtId="164" fontId="6" fillId="0" borderId="11" xfId="0" applyNumberFormat="1" applyFont="1" applyBorder="1"/>
    <xf numFmtId="166" fontId="6" fillId="0" borderId="9" xfId="0" applyNumberFormat="1" applyFont="1" applyBorder="1"/>
    <xf numFmtId="166" fontId="6" fillId="0" borderId="10" xfId="0" applyNumberFormat="1" applyFont="1" applyBorder="1"/>
    <xf numFmtId="166" fontId="6" fillId="2" borderId="10" xfId="0" applyNumberFormat="1" applyFont="1" applyFill="1" applyBorder="1"/>
    <xf numFmtId="166" fontId="6" fillId="0" borderId="11" xfId="0" applyNumberFormat="1" applyFont="1" applyBorder="1"/>
    <xf numFmtId="2" fontId="6" fillId="0" borderId="9" xfId="0" applyNumberFormat="1" applyFont="1" applyBorder="1"/>
    <xf numFmtId="2" fontId="6" fillId="0" borderId="10" xfId="0" applyNumberFormat="1" applyFont="1" applyBorder="1"/>
    <xf numFmtId="2" fontId="6" fillId="0" borderId="11" xfId="0" applyNumberFormat="1" applyFont="1" applyBorder="1"/>
    <xf numFmtId="0" fontId="11" fillId="0" borderId="0" xfId="0" applyFont="1"/>
    <xf numFmtId="165" fontId="0" fillId="0" borderId="0" xfId="0" applyNumberFormat="1"/>
    <xf numFmtId="1" fontId="6" fillId="0" borderId="9" xfId="0" applyNumberFormat="1" applyFont="1" applyBorder="1"/>
    <xf numFmtId="1" fontId="6" fillId="0" borderId="10" xfId="0" applyNumberFormat="1" applyFont="1" applyBorder="1"/>
    <xf numFmtId="1" fontId="6" fillId="0" borderId="11" xfId="0" applyNumberFormat="1" applyFont="1" applyBorder="1"/>
    <xf numFmtId="165" fontId="6" fillId="0" borderId="0" xfId="0" applyNumberFormat="1" applyFont="1"/>
    <xf numFmtId="1" fontId="6" fillId="0" borderId="1" xfId="0" applyNumberFormat="1" applyFont="1" applyBorder="1"/>
    <xf numFmtId="1" fontId="6" fillId="0" borderId="2" xfId="0" applyNumberFormat="1" applyFont="1" applyBorder="1"/>
    <xf numFmtId="1" fontId="6" fillId="0" borderId="3" xfId="0" applyNumberFormat="1" applyFont="1" applyBorder="1"/>
    <xf numFmtId="1" fontId="6" fillId="0" borderId="4" xfId="0" applyNumberFormat="1" applyFont="1" applyBorder="1"/>
    <xf numFmtId="1" fontId="6" fillId="0" borderId="0" xfId="0" applyNumberFormat="1" applyFont="1"/>
    <xf numFmtId="1" fontId="6" fillId="0" borderId="5" xfId="0" applyNumberFormat="1" applyFont="1" applyBorder="1"/>
    <xf numFmtId="1" fontId="6" fillId="0" borderId="6" xfId="0" applyNumberFormat="1" applyFont="1" applyBorder="1"/>
    <xf numFmtId="1" fontId="6" fillId="0" borderId="7" xfId="0" applyNumberFormat="1" applyFont="1" applyBorder="1"/>
    <xf numFmtId="1" fontId="6" fillId="0" borderId="8" xfId="0" applyNumberFormat="1" applyFont="1" applyBorder="1"/>
    <xf numFmtId="2" fontId="6" fillId="3" borderId="1" xfId="0" applyNumberFormat="1" applyFont="1" applyFill="1" applyBorder="1"/>
    <xf numFmtId="2" fontId="6" fillId="3" borderId="2" xfId="0" applyNumberFormat="1" applyFont="1" applyFill="1" applyBorder="1"/>
    <xf numFmtId="2" fontId="6" fillId="3" borderId="3" xfId="0" applyNumberFormat="1" applyFont="1" applyFill="1" applyBorder="1"/>
    <xf numFmtId="2" fontId="6" fillId="3" borderId="4" xfId="0" applyNumberFormat="1" applyFont="1" applyFill="1" applyBorder="1"/>
    <xf numFmtId="2" fontId="6" fillId="3" borderId="0" xfId="0" applyNumberFormat="1" applyFont="1" applyFill="1"/>
    <xf numFmtId="2" fontId="6" fillId="3" borderId="5" xfId="0" applyNumberFormat="1" applyFont="1" applyFill="1" applyBorder="1"/>
    <xf numFmtId="2" fontId="6" fillId="3" borderId="6" xfId="0" applyNumberFormat="1" applyFont="1" applyFill="1" applyBorder="1"/>
    <xf numFmtId="2" fontId="6" fillId="3" borderId="7" xfId="0" applyNumberFormat="1" applyFont="1" applyFill="1" applyBorder="1"/>
    <xf numFmtId="2" fontId="6" fillId="3" borderId="8" xfId="0" applyNumberFormat="1" applyFont="1" applyFill="1" applyBorder="1"/>
    <xf numFmtId="0" fontId="6" fillId="3" borderId="9" xfId="0" applyFont="1" applyFill="1" applyBorder="1"/>
    <xf numFmtId="0" fontId="6" fillId="3" borderId="10" xfId="0" applyFont="1" applyFill="1" applyBorder="1"/>
    <xf numFmtId="0" fontId="6" fillId="3" borderId="11" xfId="0" applyFont="1" applyFill="1" applyBorder="1"/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91048292108364E-2"/>
          <c:y val="5.0925925925925923E-2"/>
          <c:w val="0.93297997644287411"/>
          <c:h val="0.89814814814814814"/>
        </c:manualLayout>
      </c:layout>
      <c:scatterChart>
        <c:scatterStyle val="lineMarker"/>
        <c:varyColors val="0"/>
        <c:ser>
          <c:idx val="0"/>
          <c:order val="0"/>
          <c:tx>
            <c:v>Original</c:v>
          </c:tx>
          <c:xVal>
            <c:numRef>
              <c:f>Solución!$B$73:$B$76</c:f>
              <c:numCache>
                <c:formatCode>0.00</c:formatCode>
                <c:ptCount val="4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0</c:v>
                </c:pt>
              </c:numCache>
            </c:numRef>
          </c:xVal>
          <c:yVal>
            <c:numRef>
              <c:f>Solución!$C$73:$C$76</c:f>
              <c:numCache>
                <c:formatCode>0.00</c:formatCode>
                <c:ptCount val="4"/>
                <c:pt idx="0">
                  <c:v>0</c:v>
                </c:pt>
                <c:pt idx="1">
                  <c:v>2.598076211353316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80-469E-AB8E-F203EA6D4A2A}"/>
            </c:ext>
          </c:extLst>
        </c:ser>
        <c:ser>
          <c:idx val="1"/>
          <c:order val="1"/>
          <c:tx>
            <c:v>Deformada</c:v>
          </c:tx>
          <c:spPr>
            <a:ln>
              <a:prstDash val="lgDash"/>
            </a:ln>
          </c:spPr>
          <c:xVal>
            <c:numRef>
              <c:f>Solución!$E$73:$E$76</c:f>
              <c:numCache>
                <c:formatCode>0.000</c:formatCode>
                <c:ptCount val="4"/>
                <c:pt idx="0">
                  <c:v>0</c:v>
                </c:pt>
                <c:pt idx="1">
                  <c:v>1.8214285714285712</c:v>
                </c:pt>
                <c:pt idx="2">
                  <c:v>3.0714285714285716</c:v>
                </c:pt>
                <c:pt idx="3">
                  <c:v>0</c:v>
                </c:pt>
              </c:numCache>
            </c:numRef>
          </c:xVal>
          <c:yVal>
            <c:numRef>
              <c:f>Solución!$F$73:$F$76</c:f>
              <c:numCache>
                <c:formatCode>0.000</c:formatCode>
                <c:ptCount val="4"/>
                <c:pt idx="0">
                  <c:v>0</c:v>
                </c:pt>
                <c:pt idx="1">
                  <c:v>2.577456558882258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80-469E-AB8E-F203EA6D4A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094288"/>
        <c:axId val="1"/>
      </c:scatterChart>
      <c:valAx>
        <c:axId val="227094288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"/>
        <c:crosses val="autoZero"/>
        <c:crossBetween val="midCat"/>
      </c:valAx>
      <c:valAx>
        <c:axId val="1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2709428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8805970149253728"/>
          <c:y val="4.6762564573421254E-2"/>
          <c:w val="0.36716417910447763"/>
          <c:h val="0.17266186249686988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676275</xdr:colOff>
      <xdr:row>4</xdr:row>
      <xdr:rowOff>66675</xdr:rowOff>
    </xdr:from>
    <xdr:to>
      <xdr:col>10</xdr:col>
      <xdr:colOff>533400</xdr:colOff>
      <xdr:row>13</xdr:row>
      <xdr:rowOff>57150</xdr:rowOff>
    </xdr:to>
    <xdr:grpSp>
      <xdr:nvGrpSpPr>
        <xdr:cNvPr id="1313" name="Group 28">
          <a:extLst>
            <a:ext uri="{FF2B5EF4-FFF2-40B4-BE49-F238E27FC236}">
              <a16:creationId xmlns:a16="http://schemas.microsoft.com/office/drawing/2014/main" id="{72CFF97C-9300-4C09-B3A3-1C49764115EB}"/>
            </a:ext>
          </a:extLst>
        </xdr:cNvPr>
        <xdr:cNvGrpSpPr>
          <a:grpSpLocks/>
        </xdr:cNvGrpSpPr>
      </xdr:nvGrpSpPr>
      <xdr:grpSpPr bwMode="auto">
        <a:xfrm>
          <a:off x="5667375" y="727075"/>
          <a:ext cx="1857375" cy="1590675"/>
          <a:chOff x="744" y="97"/>
          <a:chExt cx="239" cy="205"/>
        </a:xfrm>
      </xdr:grpSpPr>
      <xdr:grpSp>
        <xdr:nvGrpSpPr>
          <xdr:cNvPr id="1314" name="Group 1">
            <a:extLst>
              <a:ext uri="{FF2B5EF4-FFF2-40B4-BE49-F238E27FC236}">
                <a16:creationId xmlns:a16="http://schemas.microsoft.com/office/drawing/2014/main" id="{D34D75D9-611C-4A3A-A408-E5B695ABD93C}"/>
              </a:ext>
            </a:extLst>
          </xdr:cNvPr>
          <xdr:cNvGrpSpPr>
            <a:grpSpLocks/>
          </xdr:cNvGrpSpPr>
        </xdr:nvGrpSpPr>
        <xdr:grpSpPr bwMode="auto">
          <a:xfrm>
            <a:off x="752" y="265"/>
            <a:ext cx="226" cy="37"/>
            <a:chOff x="490" y="2930"/>
            <a:chExt cx="1813" cy="272"/>
          </a:xfrm>
        </xdr:grpSpPr>
        <xdr:grpSp>
          <xdr:nvGrpSpPr>
            <xdr:cNvPr id="1322" name="Group 2">
              <a:extLst>
                <a:ext uri="{FF2B5EF4-FFF2-40B4-BE49-F238E27FC236}">
                  <a16:creationId xmlns:a16="http://schemas.microsoft.com/office/drawing/2014/main" id="{2E68C46A-50E4-42A7-B104-28C45B02554E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970" y="2936"/>
              <a:ext cx="333" cy="266"/>
              <a:chOff x="1970" y="2936"/>
              <a:chExt cx="333" cy="266"/>
            </a:xfrm>
          </xdr:grpSpPr>
          <xdr:sp macro="" textlink="">
            <xdr:nvSpPr>
              <xdr:cNvPr id="1324" name="AutoShape 3">
                <a:extLst>
                  <a:ext uri="{FF2B5EF4-FFF2-40B4-BE49-F238E27FC236}">
                    <a16:creationId xmlns:a16="http://schemas.microsoft.com/office/drawing/2014/main" id="{EF8873B8-5C2A-442A-8496-1A2761D9AC7B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2004" y="2936"/>
                <a:ext cx="271" cy="181"/>
              </a:xfrm>
              <a:prstGeom prst="triangle">
                <a:avLst>
                  <a:gd name="adj" fmla="val 50000"/>
                </a:avLst>
              </a:prstGeom>
              <a:noFill/>
              <a:ln w="38100">
                <a:solidFill>
                  <a:srgbClr val="0000FF"/>
                </a:solidFill>
                <a:miter lim="800000"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solidFill>
                      <a:srgbClr val="FFFFFF"/>
                    </a:solidFill>
                  </a14:hiddenFill>
                </a:ext>
              </a:extLst>
            </xdr:spPr>
          </xdr:sp>
          <xdr:sp macro="" textlink="">
            <xdr:nvSpPr>
              <xdr:cNvPr id="1325" name="Line 4">
                <a:extLst>
                  <a:ext uri="{FF2B5EF4-FFF2-40B4-BE49-F238E27FC236}">
                    <a16:creationId xmlns:a16="http://schemas.microsoft.com/office/drawing/2014/main" id="{F4F1F607-A224-4027-89FE-BA925C515953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1970" y="3202"/>
                <a:ext cx="333" cy="0"/>
              </a:xfrm>
              <a:prstGeom prst="line">
                <a:avLst/>
              </a:prstGeom>
              <a:noFill/>
              <a:ln w="38100">
                <a:solidFill>
                  <a:srgbClr val="0000FF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323" name="AutoShape 5">
              <a:extLst>
                <a:ext uri="{FF2B5EF4-FFF2-40B4-BE49-F238E27FC236}">
                  <a16:creationId xmlns:a16="http://schemas.microsoft.com/office/drawing/2014/main" id="{8DDF69BF-00BC-4459-9A92-DFF660EDA255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490" y="2930"/>
              <a:ext cx="271" cy="181"/>
            </a:xfrm>
            <a:prstGeom prst="triangle">
              <a:avLst>
                <a:gd name="adj" fmla="val 50000"/>
              </a:avLst>
            </a:prstGeom>
            <a:noFill/>
            <a:ln w="38100">
              <a:solidFill>
                <a:srgbClr val="0000FF"/>
              </a:solidFill>
              <a:miter lim="800000"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sp>
      </xdr:grpSp>
      <xdr:grpSp>
        <xdr:nvGrpSpPr>
          <xdr:cNvPr id="1315" name="Group 7">
            <a:extLst>
              <a:ext uri="{FF2B5EF4-FFF2-40B4-BE49-F238E27FC236}">
                <a16:creationId xmlns:a16="http://schemas.microsoft.com/office/drawing/2014/main" id="{E214C50A-64A7-4993-B9F4-7D7B5859EE35}"/>
              </a:ext>
            </a:extLst>
          </xdr:cNvPr>
          <xdr:cNvGrpSpPr>
            <a:grpSpLocks/>
          </xdr:cNvGrpSpPr>
        </xdr:nvGrpSpPr>
        <xdr:grpSpPr bwMode="auto">
          <a:xfrm>
            <a:off x="763" y="97"/>
            <a:ext cx="201" cy="173"/>
            <a:chOff x="592" y="2504"/>
            <a:chExt cx="1616" cy="1272"/>
          </a:xfrm>
        </xdr:grpSpPr>
        <xdr:sp macro="" textlink="">
          <xdr:nvSpPr>
            <xdr:cNvPr id="1318" name="AutoShape 8">
              <a:extLst>
                <a:ext uri="{FF2B5EF4-FFF2-40B4-BE49-F238E27FC236}">
                  <a16:creationId xmlns:a16="http://schemas.microsoft.com/office/drawing/2014/main" id="{38D249B1-1DF2-48C9-8F28-FA70AB3CA1C2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640" y="2544"/>
              <a:ext cx="1512" cy="1176"/>
            </a:xfrm>
            <a:prstGeom prst="triangle">
              <a:avLst>
                <a:gd name="adj" fmla="val 50000"/>
              </a:avLst>
            </a:prstGeom>
            <a:noFill/>
            <a:ln w="38100">
              <a:solidFill>
                <a:srgbClr val="0000FF"/>
              </a:solidFill>
              <a:miter lim="800000"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sp>
        <xdr:sp macro="" textlink="">
          <xdr:nvSpPr>
            <xdr:cNvPr id="1319" name="Oval 9">
              <a:extLst>
                <a:ext uri="{FF2B5EF4-FFF2-40B4-BE49-F238E27FC236}">
                  <a16:creationId xmlns:a16="http://schemas.microsoft.com/office/drawing/2014/main" id="{9C6A6B0C-F271-4518-AA87-CB579B0897C9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92" y="3672"/>
              <a:ext cx="104" cy="96"/>
            </a:xfrm>
            <a:prstGeom prst="ellipse">
              <a:avLst/>
            </a:prstGeom>
            <a:solidFill>
              <a:srgbClr val="FF3300"/>
            </a:solidFill>
            <a:ln w="28575">
              <a:solidFill>
                <a:srgbClr val="0000FF"/>
              </a:solidFill>
              <a:round/>
              <a:headEnd/>
              <a:tailEnd/>
            </a:ln>
          </xdr:spPr>
        </xdr:sp>
        <xdr:sp macro="" textlink="">
          <xdr:nvSpPr>
            <xdr:cNvPr id="1320" name="Oval 10">
              <a:extLst>
                <a:ext uri="{FF2B5EF4-FFF2-40B4-BE49-F238E27FC236}">
                  <a16:creationId xmlns:a16="http://schemas.microsoft.com/office/drawing/2014/main" id="{18D46D65-F20B-449C-98F3-4DE032023974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344" y="2504"/>
              <a:ext cx="104" cy="96"/>
            </a:xfrm>
            <a:prstGeom prst="ellipse">
              <a:avLst/>
            </a:prstGeom>
            <a:solidFill>
              <a:srgbClr val="FF3300"/>
            </a:solidFill>
            <a:ln w="28575">
              <a:solidFill>
                <a:srgbClr val="0000FF"/>
              </a:solidFill>
              <a:round/>
              <a:headEnd/>
              <a:tailEnd/>
            </a:ln>
          </xdr:spPr>
        </xdr:sp>
        <xdr:sp macro="" textlink="">
          <xdr:nvSpPr>
            <xdr:cNvPr id="1321" name="Oval 11">
              <a:extLst>
                <a:ext uri="{FF2B5EF4-FFF2-40B4-BE49-F238E27FC236}">
                  <a16:creationId xmlns:a16="http://schemas.microsoft.com/office/drawing/2014/main" id="{542DF35A-F32F-4C63-8B35-6A2243F714DC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104" y="3680"/>
              <a:ext cx="104" cy="96"/>
            </a:xfrm>
            <a:prstGeom prst="ellipse">
              <a:avLst/>
            </a:prstGeom>
            <a:solidFill>
              <a:srgbClr val="FF3300"/>
            </a:solidFill>
            <a:ln w="28575">
              <a:solidFill>
                <a:srgbClr val="0000FF"/>
              </a:solidFill>
              <a:round/>
              <a:headEnd/>
              <a:tailEnd/>
            </a:ln>
          </xdr:spPr>
        </xdr:sp>
      </xdr:grpSp>
      <xdr:pic>
        <xdr:nvPicPr>
          <xdr:cNvPr id="1316" name="Picture 14">
            <a:extLst>
              <a:ext uri="{FF2B5EF4-FFF2-40B4-BE49-F238E27FC236}">
                <a16:creationId xmlns:a16="http://schemas.microsoft.com/office/drawing/2014/main" id="{40BEAB5A-1019-4D3F-ACF1-3EBF5BF67F0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70" y="254"/>
            <a:ext cx="13" cy="22"/>
          </a:xfrm>
          <a:prstGeom prst="rect">
            <a:avLst/>
          </a:prstGeom>
          <a:noFill/>
          <a:ln w="3175">
            <a:solidFill>
              <a:srgbClr val="00008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317" name="Line 19">
            <a:extLst>
              <a:ext uri="{FF2B5EF4-FFF2-40B4-BE49-F238E27FC236}">
                <a16:creationId xmlns:a16="http://schemas.microsoft.com/office/drawing/2014/main" id="{06D4DBEA-EB5C-4397-B51F-22FB807E3D09}"/>
              </a:ext>
            </a:extLst>
          </xdr:cNvPr>
          <xdr:cNvSpPr>
            <a:spLocks noChangeShapeType="1"/>
          </xdr:cNvSpPr>
        </xdr:nvSpPr>
        <xdr:spPr bwMode="auto">
          <a:xfrm flipV="1">
            <a:off x="779" y="102"/>
            <a:ext cx="58" cy="1"/>
          </a:xfrm>
          <a:prstGeom prst="line">
            <a:avLst/>
          </a:prstGeom>
          <a:noFill/>
          <a:ln w="57150">
            <a:solidFill>
              <a:srgbClr val="0000FF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628650</xdr:colOff>
          <xdr:row>11</xdr:row>
          <xdr:rowOff>76200</xdr:rowOff>
        </xdr:from>
        <xdr:to>
          <xdr:col>8</xdr:col>
          <xdr:colOff>0</xdr:colOff>
          <xdr:row>12</xdr:row>
          <xdr:rowOff>69850</xdr:rowOff>
        </xdr:to>
        <xdr:sp macro="" textlink="">
          <xdr:nvSpPr>
            <xdr:cNvPr id="1036" name="Object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3175">
              <a:solidFill>
                <a:srgbClr val="000080" mc:Ignorable="a14" a14:legacySpreadsheetColorIndex="18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152400</xdr:colOff>
          <xdr:row>5</xdr:row>
          <xdr:rowOff>146050</xdr:rowOff>
        </xdr:from>
        <xdr:to>
          <xdr:col>9</xdr:col>
          <xdr:colOff>266700</xdr:colOff>
          <xdr:row>6</xdr:row>
          <xdr:rowOff>146050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3175">
              <a:solidFill>
                <a:srgbClr val="000080" mc:Ignorable="a14" a14:legacySpreadsheetColorIndex="18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184150</xdr:colOff>
          <xdr:row>10</xdr:row>
          <xdr:rowOff>69850</xdr:rowOff>
        </xdr:from>
        <xdr:to>
          <xdr:col>9</xdr:col>
          <xdr:colOff>260350</xdr:colOff>
          <xdr:row>11</xdr:row>
          <xdr:rowOff>69850</xdr:rowOff>
        </xdr:to>
        <xdr:sp macro="" textlink="">
          <xdr:nvSpPr>
            <xdr:cNvPr id="1039" name="Object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  <a:ext uri="{91240B29-F687-4F45-9708-019B960494DF}">
                <a14:hiddenLine w="19050">
                  <a:solidFill>
                    <a:srgbClr val="0000FF" mc:Ignorable="a14" a14:legacySpreadsheetColorIndex="1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279400</xdr:colOff>
          <xdr:row>6</xdr:row>
          <xdr:rowOff>171450</xdr:rowOff>
        </xdr:from>
        <xdr:to>
          <xdr:col>8</xdr:col>
          <xdr:colOff>393700</xdr:colOff>
          <xdr:row>7</xdr:row>
          <xdr:rowOff>146050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  <a:ext uri="{91240B29-F687-4F45-9708-019B960494DF}">
                <a14:hiddenLine w="19050">
                  <a:solidFill>
                    <a:srgbClr val="0000FF" mc:Ignorable="a14" a14:legacySpreadsheetColorIndex="1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31750</xdr:colOff>
          <xdr:row>6</xdr:row>
          <xdr:rowOff>184150</xdr:rowOff>
        </xdr:from>
        <xdr:to>
          <xdr:col>10</xdr:col>
          <xdr:colOff>127000</xdr:colOff>
          <xdr:row>8</xdr:row>
          <xdr:rowOff>0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  <a:ext uri="{91240B29-F687-4F45-9708-019B960494DF}">
                <a14:hiddenLine w="19050">
                  <a:solidFill>
                    <a:srgbClr val="0000FF" mc:Ignorable="a14" a14:legacySpreadsheetColorIndex="1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78</xdr:row>
      <xdr:rowOff>104775</xdr:rowOff>
    </xdr:from>
    <xdr:to>
      <xdr:col>4</xdr:col>
      <xdr:colOff>704850</xdr:colOff>
      <xdr:row>95</xdr:row>
      <xdr:rowOff>0</xdr:rowOff>
    </xdr:to>
    <xdr:graphicFrame macro="">
      <xdr:nvGraphicFramePr>
        <xdr:cNvPr id="3091" name="2 Gráfico">
          <a:extLst>
            <a:ext uri="{FF2B5EF4-FFF2-40B4-BE49-F238E27FC236}">
              <a16:creationId xmlns:a16="http://schemas.microsoft.com/office/drawing/2014/main" id="{06D6281E-6A3D-4E59-B546-9B64B9F4B0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L65"/>
  <sheetViews>
    <sheetView tabSelected="1" zoomScaleNormal="100" workbookViewId="0">
      <selection activeCell="E9" sqref="E9"/>
    </sheetView>
  </sheetViews>
  <sheetFormatPr baseColWidth="10" defaultRowHeight="12.5" x14ac:dyDescent="0.25"/>
  <cols>
    <col min="3" max="3" width="10.7265625" customWidth="1"/>
    <col min="4" max="4" width="8.7265625" customWidth="1"/>
    <col min="5" max="5" width="10.26953125" customWidth="1"/>
    <col min="6" max="6" width="8.7265625" customWidth="1"/>
    <col min="7" max="8" width="11.1796875" customWidth="1"/>
    <col min="9" max="12" width="8.7265625" customWidth="1"/>
  </cols>
  <sheetData>
    <row r="3" spans="2:12" ht="13.5" x14ac:dyDescent="0.3">
      <c r="B3" s="1" t="s">
        <v>2</v>
      </c>
      <c r="C3" s="1">
        <v>10</v>
      </c>
      <c r="D3" s="1" t="s">
        <v>0</v>
      </c>
      <c r="E3" s="1">
        <f>C3/(100)^2</f>
        <v>1E-3</v>
      </c>
      <c r="F3" s="1" t="s">
        <v>1</v>
      </c>
      <c r="G3" s="1"/>
      <c r="H3" s="1"/>
      <c r="I3" s="1"/>
      <c r="J3" s="1"/>
      <c r="K3" s="1"/>
      <c r="L3" s="1"/>
    </row>
    <row r="4" spans="2:12" ht="13.5" x14ac:dyDescent="0.3">
      <c r="B4" s="1" t="s">
        <v>3</v>
      </c>
      <c r="C4" s="1">
        <v>3</v>
      </c>
      <c r="D4" s="1" t="s">
        <v>7</v>
      </c>
      <c r="E4" s="1"/>
      <c r="F4" s="1"/>
      <c r="G4" s="1"/>
      <c r="H4" s="1"/>
      <c r="I4" s="1"/>
      <c r="J4" s="1"/>
      <c r="K4" s="1"/>
      <c r="L4" s="1"/>
    </row>
    <row r="5" spans="2:12" ht="13.5" x14ac:dyDescent="0.3">
      <c r="B5" s="1" t="s">
        <v>4</v>
      </c>
      <c r="C5" s="1">
        <f>2100000</f>
        <v>2100000</v>
      </c>
      <c r="D5" s="1" t="s">
        <v>6</v>
      </c>
      <c r="E5" s="1">
        <f>C5/1000*100^2</f>
        <v>21000000</v>
      </c>
      <c r="F5" s="1" t="s">
        <v>5</v>
      </c>
      <c r="G5" s="1"/>
      <c r="H5" s="1"/>
      <c r="I5" s="1"/>
      <c r="J5" s="1"/>
      <c r="K5" s="1"/>
      <c r="L5" s="1"/>
    </row>
    <row r="6" spans="2:12" ht="13.5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14" x14ac:dyDescent="0.3">
      <c r="B7" s="45" t="s">
        <v>48</v>
      </c>
      <c r="C7" s="1">
        <v>0</v>
      </c>
      <c r="D7" s="1" t="s">
        <v>18</v>
      </c>
      <c r="E7" s="1"/>
      <c r="F7" s="1"/>
      <c r="G7" s="1"/>
      <c r="H7" s="1"/>
      <c r="I7" s="1"/>
      <c r="J7" s="1"/>
      <c r="K7" s="1"/>
      <c r="L7" s="1"/>
    </row>
    <row r="8" spans="2:12" ht="13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13.5" x14ac:dyDescent="0.3">
      <c r="B9" s="1" t="s">
        <v>9</v>
      </c>
      <c r="C9" s="1">
        <f>E3*E5/C4</f>
        <v>7000</v>
      </c>
      <c r="D9" s="1" t="s">
        <v>10</v>
      </c>
      <c r="E9" s="1"/>
      <c r="F9" s="1"/>
      <c r="G9" s="1"/>
      <c r="H9" s="1"/>
      <c r="I9" s="1"/>
      <c r="J9" s="1"/>
      <c r="K9" s="1"/>
      <c r="L9" s="1"/>
    </row>
    <row r="10" spans="2:12" ht="13.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ht="15.5" x14ac:dyDescent="0.4">
      <c r="B12" s="1"/>
      <c r="C12" s="2" t="s">
        <v>36</v>
      </c>
      <c r="D12" s="2" t="s">
        <v>37</v>
      </c>
      <c r="E12" s="2" t="s">
        <v>38</v>
      </c>
      <c r="F12" s="2" t="s">
        <v>39</v>
      </c>
      <c r="G12" s="1"/>
      <c r="H12" s="1"/>
      <c r="I12" s="1"/>
      <c r="J12" s="1"/>
      <c r="K12" s="1"/>
      <c r="L12" s="1"/>
    </row>
    <row r="13" spans="2:12" ht="15.5" x14ac:dyDescent="0.4">
      <c r="B13" s="1"/>
      <c r="C13" s="3">
        <f>C9</f>
        <v>7000</v>
      </c>
      <c r="D13" s="4">
        <v>0</v>
      </c>
      <c r="E13" s="4">
        <f>-C9</f>
        <v>-7000</v>
      </c>
      <c r="F13" s="5">
        <v>0</v>
      </c>
      <c r="G13" s="6" t="s">
        <v>36</v>
      </c>
      <c r="H13" s="1"/>
      <c r="I13" s="1"/>
      <c r="J13" s="1"/>
      <c r="K13" s="1"/>
      <c r="L13" s="1"/>
    </row>
    <row r="14" spans="2:12" ht="15.5" x14ac:dyDescent="0.4">
      <c r="B14" s="7" t="s">
        <v>40</v>
      </c>
      <c r="C14" s="8">
        <v>0</v>
      </c>
      <c r="D14" s="1">
        <v>0</v>
      </c>
      <c r="E14" s="1">
        <v>0</v>
      </c>
      <c r="F14" s="9">
        <v>0</v>
      </c>
      <c r="G14" s="6" t="s">
        <v>37</v>
      </c>
      <c r="H14" s="1"/>
      <c r="I14" s="1"/>
      <c r="J14" s="1"/>
      <c r="K14" s="1"/>
      <c r="L14" s="1"/>
    </row>
    <row r="15" spans="2:12" ht="15.5" x14ac:dyDescent="0.4">
      <c r="B15" s="1"/>
      <c r="C15" s="8">
        <f>E13</f>
        <v>-7000</v>
      </c>
      <c r="D15" s="1">
        <v>0</v>
      </c>
      <c r="E15" s="1">
        <f>C13</f>
        <v>7000</v>
      </c>
      <c r="F15" s="9">
        <v>0</v>
      </c>
      <c r="G15" s="6" t="s">
        <v>38</v>
      </c>
      <c r="H15" s="1"/>
      <c r="I15" s="1"/>
      <c r="J15" s="1"/>
      <c r="K15" s="1"/>
      <c r="L15" s="1"/>
    </row>
    <row r="16" spans="2:12" ht="15.5" x14ac:dyDescent="0.4">
      <c r="B16" s="1"/>
      <c r="C16" s="10">
        <v>0</v>
      </c>
      <c r="D16" s="11">
        <v>0</v>
      </c>
      <c r="E16" s="11">
        <v>0</v>
      </c>
      <c r="F16" s="12">
        <v>0</v>
      </c>
      <c r="G16" s="6" t="s">
        <v>39</v>
      </c>
      <c r="H16" s="1"/>
      <c r="I16" s="1"/>
      <c r="J16" s="1"/>
      <c r="K16" s="1"/>
      <c r="L16" s="1"/>
    </row>
    <row r="17" spans="2:12" ht="13.5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2:12" ht="13.5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13.5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2:12" ht="13.5" x14ac:dyDescent="0.3">
      <c r="B20" s="1"/>
      <c r="C20" s="13">
        <f>COS(RADIANS($C$7))</f>
        <v>1</v>
      </c>
      <c r="D20" s="14">
        <f>-SIN(RADIANS($C$7))</f>
        <v>0</v>
      </c>
      <c r="E20" s="4">
        <v>0</v>
      </c>
      <c r="F20" s="5">
        <v>0</v>
      </c>
      <c r="G20" s="1"/>
      <c r="H20" s="1"/>
      <c r="I20" s="13">
        <f t="array" ref="I20:L23">TRANSPOSE(C20:F23)</f>
        <v>1</v>
      </c>
      <c r="J20" s="14">
        <v>0</v>
      </c>
      <c r="K20" s="4">
        <v>0</v>
      </c>
      <c r="L20" s="5">
        <v>0</v>
      </c>
    </row>
    <row r="21" spans="2:12" ht="14.5" x14ac:dyDescent="0.3">
      <c r="B21" s="1" t="s">
        <v>41</v>
      </c>
      <c r="C21" s="15">
        <f>SIN(RADIANS($C$7))</f>
        <v>0</v>
      </c>
      <c r="D21" s="16">
        <f>COS(RADIANS($C$7))</f>
        <v>1</v>
      </c>
      <c r="E21" s="1">
        <v>0</v>
      </c>
      <c r="F21" s="9">
        <v>0</v>
      </c>
      <c r="G21" s="1"/>
      <c r="H21" s="1" t="s">
        <v>15</v>
      </c>
      <c r="I21" s="15">
        <v>0</v>
      </c>
      <c r="J21" s="16">
        <v>1</v>
      </c>
      <c r="K21" s="1">
        <v>0</v>
      </c>
      <c r="L21" s="9">
        <v>0</v>
      </c>
    </row>
    <row r="22" spans="2:12" ht="13.5" x14ac:dyDescent="0.3">
      <c r="B22" s="1"/>
      <c r="C22" s="8">
        <v>0</v>
      </c>
      <c r="D22" s="1">
        <v>0</v>
      </c>
      <c r="E22" s="16">
        <f>COS(RADIANS($C$7))</f>
        <v>1</v>
      </c>
      <c r="F22" s="17">
        <f>-SIN(RADIANS($C$7))</f>
        <v>0</v>
      </c>
      <c r="G22" s="1"/>
      <c r="H22" s="1"/>
      <c r="I22" s="8">
        <v>0</v>
      </c>
      <c r="J22" s="1">
        <v>0</v>
      </c>
      <c r="K22" s="16">
        <v>1</v>
      </c>
      <c r="L22" s="17">
        <v>0</v>
      </c>
    </row>
    <row r="23" spans="2:12" ht="13.5" x14ac:dyDescent="0.3">
      <c r="B23" s="1"/>
      <c r="C23" s="10">
        <v>0</v>
      </c>
      <c r="D23" s="11">
        <v>0</v>
      </c>
      <c r="E23" s="18">
        <f>SIN(RADIANS($C$7))</f>
        <v>0</v>
      </c>
      <c r="F23" s="19">
        <f>COS(RADIANS($C$7))</f>
        <v>1</v>
      </c>
      <c r="G23" s="1"/>
      <c r="H23" s="1"/>
      <c r="I23" s="10">
        <v>0</v>
      </c>
      <c r="J23" s="11">
        <v>0</v>
      </c>
      <c r="K23" s="18">
        <v>0</v>
      </c>
      <c r="L23" s="19">
        <v>1</v>
      </c>
    </row>
    <row r="24" spans="2:12" ht="13.5" x14ac:dyDescent="0.3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2:12" ht="13.5" x14ac:dyDescent="0.3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2:12" ht="13.5" x14ac:dyDescent="0.3">
      <c r="B26" s="1"/>
      <c r="C26" s="3">
        <f t="array" ref="C26:F29">MMULT(C20:F23,C13:F16)</f>
        <v>7000</v>
      </c>
      <c r="D26" s="4">
        <v>0</v>
      </c>
      <c r="E26" s="4">
        <v>-7000</v>
      </c>
      <c r="F26" s="5">
        <v>0</v>
      </c>
      <c r="G26" s="1"/>
      <c r="H26" s="1"/>
      <c r="I26" s="1"/>
      <c r="J26" s="1"/>
      <c r="K26" s="1"/>
      <c r="L26" s="1"/>
    </row>
    <row r="27" spans="2:12" ht="14.5" x14ac:dyDescent="0.3">
      <c r="B27" s="1" t="s">
        <v>42</v>
      </c>
      <c r="C27" s="8">
        <v>0</v>
      </c>
      <c r="D27" s="1">
        <v>0</v>
      </c>
      <c r="E27" s="1">
        <v>0</v>
      </c>
      <c r="F27" s="9">
        <v>0</v>
      </c>
      <c r="G27" s="1"/>
      <c r="H27" s="1"/>
      <c r="I27" s="1"/>
      <c r="J27" s="1"/>
      <c r="K27" s="1"/>
      <c r="L27" s="1"/>
    </row>
    <row r="28" spans="2:12" ht="13.5" x14ac:dyDescent="0.3">
      <c r="B28" s="1"/>
      <c r="C28" s="8">
        <v>-7000</v>
      </c>
      <c r="D28" s="1">
        <v>0</v>
      </c>
      <c r="E28" s="1">
        <v>7000</v>
      </c>
      <c r="F28" s="9">
        <v>0</v>
      </c>
      <c r="G28" s="1"/>
      <c r="H28" s="1"/>
      <c r="I28" s="1"/>
      <c r="J28" s="1"/>
      <c r="K28" s="1"/>
      <c r="L28" s="1"/>
    </row>
    <row r="29" spans="2:12" ht="13.5" x14ac:dyDescent="0.3">
      <c r="B29" s="1"/>
      <c r="C29" s="10">
        <v>0</v>
      </c>
      <c r="D29" s="11">
        <v>0</v>
      </c>
      <c r="E29" s="11">
        <v>0</v>
      </c>
      <c r="F29" s="12">
        <v>0</v>
      </c>
      <c r="G29" s="1"/>
      <c r="H29" s="1"/>
      <c r="I29" s="1"/>
      <c r="J29" s="1"/>
      <c r="K29" s="1"/>
      <c r="L29" s="1"/>
    </row>
    <row r="30" spans="2:12" ht="13.5" x14ac:dyDescent="0.3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2" ht="13.5" x14ac:dyDescent="0.3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2:12" ht="13.5" x14ac:dyDescent="0.3">
      <c r="B32" s="1"/>
      <c r="C32" s="51">
        <f t="array" ref="C32:F35">MMULT(C26:F29,I20:L23)</f>
        <v>7000</v>
      </c>
      <c r="D32" s="52">
        <v>0</v>
      </c>
      <c r="E32" s="52">
        <v>-7000</v>
      </c>
      <c r="F32" s="53">
        <v>0</v>
      </c>
      <c r="G32" s="1"/>
      <c r="H32" s="1"/>
      <c r="I32" s="1"/>
      <c r="J32" s="1"/>
      <c r="K32" s="1"/>
      <c r="L32" s="1"/>
    </row>
    <row r="33" spans="2:12" ht="14.5" x14ac:dyDescent="0.3">
      <c r="B33" s="1" t="s">
        <v>43</v>
      </c>
      <c r="C33" s="54">
        <v>0</v>
      </c>
      <c r="D33" s="55">
        <v>0</v>
      </c>
      <c r="E33" s="55">
        <v>0</v>
      </c>
      <c r="F33" s="56">
        <v>0</v>
      </c>
      <c r="G33" s="1"/>
      <c r="H33" s="1"/>
      <c r="I33" s="1"/>
      <c r="J33" s="1"/>
      <c r="K33" s="1"/>
      <c r="L33" s="1"/>
    </row>
    <row r="34" spans="2:12" ht="13.5" x14ac:dyDescent="0.3">
      <c r="B34" s="1"/>
      <c r="C34" s="54">
        <v>-7000</v>
      </c>
      <c r="D34" s="55">
        <v>0</v>
      </c>
      <c r="E34" s="55">
        <v>7000</v>
      </c>
      <c r="F34" s="56">
        <v>0</v>
      </c>
      <c r="G34" s="1"/>
      <c r="H34" s="1"/>
      <c r="I34" s="1"/>
      <c r="J34" s="1"/>
      <c r="K34" s="1"/>
      <c r="L34" s="1"/>
    </row>
    <row r="35" spans="2:12" ht="13.5" x14ac:dyDescent="0.3">
      <c r="B35" s="1"/>
      <c r="C35" s="57">
        <v>0</v>
      </c>
      <c r="D35" s="58">
        <v>0</v>
      </c>
      <c r="E35" s="58">
        <v>0</v>
      </c>
      <c r="F35" s="59">
        <v>0</v>
      </c>
      <c r="G35" s="1"/>
      <c r="H35" s="1"/>
      <c r="I35" s="1"/>
      <c r="J35" s="1"/>
      <c r="K35" s="1"/>
      <c r="L35" s="1"/>
    </row>
    <row r="36" spans="2:12" ht="13.5" x14ac:dyDescent="0.3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ht="13.5" x14ac:dyDescent="0.3">
      <c r="B37" s="1"/>
      <c r="C37" s="74">
        <v>1</v>
      </c>
      <c r="D37" s="74"/>
      <c r="E37" s="74">
        <v>2</v>
      </c>
      <c r="F37" s="74"/>
      <c r="G37" s="74">
        <v>3</v>
      </c>
      <c r="H37" s="74"/>
      <c r="I37" s="1"/>
      <c r="J37" s="1"/>
      <c r="K37" s="1"/>
      <c r="L37" s="1"/>
    </row>
    <row r="38" spans="2:12" ht="13.5" x14ac:dyDescent="0.3">
      <c r="B38" s="1"/>
      <c r="C38" s="3">
        <v>1</v>
      </c>
      <c r="D38" s="4">
        <v>0</v>
      </c>
      <c r="E38" s="4">
        <v>0</v>
      </c>
      <c r="F38" s="4">
        <v>0</v>
      </c>
      <c r="G38" s="4">
        <v>0</v>
      </c>
      <c r="H38" s="5">
        <v>0</v>
      </c>
      <c r="I38" s="72" t="s">
        <v>55</v>
      </c>
      <c r="J38" s="73">
        <v>1</v>
      </c>
      <c r="K38" s="1"/>
      <c r="L38" s="1"/>
    </row>
    <row r="39" spans="2:12" ht="13.5" x14ac:dyDescent="0.3">
      <c r="B39" s="1"/>
      <c r="C39" s="8">
        <v>0</v>
      </c>
      <c r="D39" s="1">
        <v>1</v>
      </c>
      <c r="E39" s="1">
        <v>0</v>
      </c>
      <c r="F39" s="1">
        <v>0</v>
      </c>
      <c r="G39" s="1">
        <v>0</v>
      </c>
      <c r="H39" s="9">
        <v>0</v>
      </c>
      <c r="I39" s="72"/>
      <c r="J39" s="73"/>
      <c r="K39" s="1"/>
      <c r="L39" s="1"/>
    </row>
    <row r="40" spans="2:12" ht="13.5" x14ac:dyDescent="0.3">
      <c r="B40" s="1" t="s">
        <v>19</v>
      </c>
      <c r="C40" s="8">
        <v>0</v>
      </c>
      <c r="D40" s="1">
        <v>0</v>
      </c>
      <c r="E40" s="1">
        <v>0</v>
      </c>
      <c r="F40" s="1">
        <v>0</v>
      </c>
      <c r="G40" s="1">
        <v>1</v>
      </c>
      <c r="H40" s="9">
        <v>0</v>
      </c>
      <c r="I40" s="72" t="s">
        <v>56</v>
      </c>
      <c r="J40" s="73">
        <v>3</v>
      </c>
      <c r="K40" s="1"/>
      <c r="L40" s="1"/>
    </row>
    <row r="41" spans="2:12" ht="13.5" x14ac:dyDescent="0.3">
      <c r="B41" s="1"/>
      <c r="C41" s="10">
        <v>0</v>
      </c>
      <c r="D41" s="11">
        <v>0</v>
      </c>
      <c r="E41" s="11">
        <v>0</v>
      </c>
      <c r="F41" s="11">
        <v>0</v>
      </c>
      <c r="G41" s="11">
        <v>0</v>
      </c>
      <c r="H41" s="12">
        <v>1</v>
      </c>
      <c r="I41" s="72"/>
      <c r="J41" s="73"/>
      <c r="K41" s="1"/>
      <c r="L41" s="1"/>
    </row>
    <row r="42" spans="2:12" ht="13.5" x14ac:dyDescent="0.3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ht="13.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ht="13.5" x14ac:dyDescent="0.3">
      <c r="B44" s="1"/>
      <c r="C44" s="3">
        <f t="array" ref="C44:F49">TRANSPOSE(C38:H41)</f>
        <v>1</v>
      </c>
      <c r="D44" s="4">
        <v>0</v>
      </c>
      <c r="E44" s="4">
        <v>0</v>
      </c>
      <c r="F44" s="5">
        <v>0</v>
      </c>
      <c r="G44" s="1"/>
      <c r="H44" s="1"/>
      <c r="I44" s="1"/>
      <c r="J44" s="1"/>
      <c r="K44" s="1"/>
      <c r="L44" s="1"/>
    </row>
    <row r="45" spans="2:12" ht="13.5" x14ac:dyDescent="0.3">
      <c r="B45" s="1"/>
      <c r="C45" s="8">
        <v>0</v>
      </c>
      <c r="D45" s="1">
        <v>1</v>
      </c>
      <c r="E45" s="1">
        <v>0</v>
      </c>
      <c r="F45" s="9">
        <v>0</v>
      </c>
      <c r="G45" s="1"/>
      <c r="H45" s="1"/>
      <c r="I45" s="1"/>
      <c r="J45" s="1"/>
      <c r="K45" s="1"/>
      <c r="L45" s="1"/>
    </row>
    <row r="46" spans="2:12" ht="13.5" x14ac:dyDescent="0.3">
      <c r="B46" s="1" t="s">
        <v>20</v>
      </c>
      <c r="C46" s="8">
        <v>0</v>
      </c>
      <c r="D46" s="1">
        <v>0</v>
      </c>
      <c r="E46" s="1">
        <v>0</v>
      </c>
      <c r="F46" s="9">
        <v>0</v>
      </c>
      <c r="G46" s="1"/>
      <c r="H46" s="1"/>
      <c r="I46" s="1"/>
      <c r="J46" s="1"/>
      <c r="K46" s="1"/>
      <c r="L46" s="1"/>
    </row>
    <row r="47" spans="2:12" ht="13.5" x14ac:dyDescent="0.3">
      <c r="B47" s="1"/>
      <c r="C47" s="8">
        <v>0</v>
      </c>
      <c r="D47" s="1">
        <v>0</v>
      </c>
      <c r="E47" s="1">
        <v>0</v>
      </c>
      <c r="F47" s="9">
        <v>0</v>
      </c>
      <c r="G47" s="1"/>
      <c r="H47" s="1"/>
      <c r="I47" s="1"/>
      <c r="J47" s="1"/>
      <c r="K47" s="1"/>
      <c r="L47" s="1"/>
    </row>
    <row r="48" spans="2:12" ht="13.5" x14ac:dyDescent="0.3">
      <c r="B48" s="1"/>
      <c r="C48" s="8">
        <v>0</v>
      </c>
      <c r="D48" s="1">
        <v>0</v>
      </c>
      <c r="E48" s="1">
        <v>1</v>
      </c>
      <c r="F48" s="9">
        <v>0</v>
      </c>
      <c r="G48" s="1"/>
      <c r="H48" s="1"/>
      <c r="I48" s="1"/>
      <c r="J48" s="1"/>
      <c r="K48" s="1"/>
      <c r="L48" s="1"/>
    </row>
    <row r="49" spans="2:12" ht="13.5" x14ac:dyDescent="0.3">
      <c r="B49" s="1"/>
      <c r="C49" s="10">
        <v>0</v>
      </c>
      <c r="D49" s="11">
        <v>0</v>
      </c>
      <c r="E49" s="11">
        <v>0</v>
      </c>
      <c r="F49" s="12">
        <v>1</v>
      </c>
      <c r="G49" s="1"/>
      <c r="H49" s="1"/>
      <c r="I49" s="1"/>
      <c r="J49" s="1"/>
      <c r="K49" s="1"/>
      <c r="L49" s="1"/>
    </row>
    <row r="50" spans="2:12" ht="13.5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ht="13.5" x14ac:dyDescent="0.3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ht="13.5" x14ac:dyDescent="0.3">
      <c r="B52" s="1"/>
      <c r="C52" s="3">
        <f t="array" ref="C52:F57">MMULT(C44:F49,C32:F35)</f>
        <v>7000</v>
      </c>
      <c r="D52" s="4">
        <v>0</v>
      </c>
      <c r="E52" s="4">
        <v>-7000</v>
      </c>
      <c r="F52" s="5">
        <v>0</v>
      </c>
      <c r="G52" s="1"/>
      <c r="H52" s="1"/>
      <c r="I52" s="1"/>
      <c r="J52" s="1"/>
      <c r="K52" s="1"/>
      <c r="L52" s="1"/>
    </row>
    <row r="53" spans="2:12" ht="13.5" x14ac:dyDescent="0.3">
      <c r="B53" s="1"/>
      <c r="C53" s="8">
        <v>0</v>
      </c>
      <c r="D53" s="1">
        <v>0</v>
      </c>
      <c r="E53" s="1">
        <v>0</v>
      </c>
      <c r="F53" s="9">
        <v>0</v>
      </c>
      <c r="G53" s="1"/>
      <c r="H53" s="1"/>
      <c r="I53" s="1"/>
      <c r="J53" s="1"/>
      <c r="K53" s="1"/>
      <c r="L53" s="1"/>
    </row>
    <row r="54" spans="2:12" ht="14.5" x14ac:dyDescent="0.3">
      <c r="B54" s="1" t="s">
        <v>44</v>
      </c>
      <c r="C54" s="8">
        <v>0</v>
      </c>
      <c r="D54" s="1">
        <v>0</v>
      </c>
      <c r="E54" s="1">
        <v>0</v>
      </c>
      <c r="F54" s="9">
        <v>0</v>
      </c>
      <c r="G54" s="1"/>
      <c r="H54" s="1"/>
      <c r="I54" s="1"/>
      <c r="J54" s="1"/>
      <c r="K54" s="1"/>
      <c r="L54" s="1"/>
    </row>
    <row r="55" spans="2:12" ht="13.5" x14ac:dyDescent="0.3">
      <c r="B55" s="1"/>
      <c r="C55" s="8">
        <v>0</v>
      </c>
      <c r="D55" s="1">
        <v>0</v>
      </c>
      <c r="E55" s="1">
        <v>0</v>
      </c>
      <c r="F55" s="9">
        <v>0</v>
      </c>
      <c r="G55" s="1"/>
      <c r="H55" s="1"/>
      <c r="I55" s="1"/>
      <c r="J55" s="1"/>
      <c r="K55" s="1"/>
      <c r="L55" s="1"/>
    </row>
    <row r="56" spans="2:12" ht="13.5" x14ac:dyDescent="0.3">
      <c r="B56" s="1"/>
      <c r="C56" s="8">
        <v>-7000</v>
      </c>
      <c r="D56" s="1">
        <v>0</v>
      </c>
      <c r="E56" s="1">
        <v>7000</v>
      </c>
      <c r="F56" s="9">
        <v>0</v>
      </c>
      <c r="G56" s="1"/>
      <c r="H56" s="1"/>
      <c r="I56" s="1"/>
      <c r="J56" s="1"/>
      <c r="K56" s="1"/>
      <c r="L56" s="1"/>
    </row>
    <row r="57" spans="2:12" ht="13.5" x14ac:dyDescent="0.3">
      <c r="B57" s="1"/>
      <c r="C57" s="10">
        <v>0</v>
      </c>
      <c r="D57" s="11">
        <v>0</v>
      </c>
      <c r="E57" s="11">
        <v>0</v>
      </c>
      <c r="F57" s="12">
        <v>0</v>
      </c>
      <c r="G57" s="1"/>
      <c r="H57" s="1"/>
      <c r="I57" s="1"/>
      <c r="J57" s="1"/>
      <c r="K57" s="1"/>
      <c r="L57" s="1"/>
    </row>
    <row r="58" spans="2:12" ht="13.5" x14ac:dyDescent="0.3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ht="13.5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ht="13.5" x14ac:dyDescent="0.3">
      <c r="B60" s="1"/>
      <c r="C60" s="3">
        <f t="array" ref="C60:H65">MMULT(C52:F57,C38:H41)</f>
        <v>7000</v>
      </c>
      <c r="D60" s="4">
        <v>0</v>
      </c>
      <c r="E60" s="4">
        <v>0</v>
      </c>
      <c r="F60" s="4">
        <v>0</v>
      </c>
      <c r="G60" s="4">
        <v>-7000</v>
      </c>
      <c r="H60" s="5">
        <v>0</v>
      </c>
      <c r="I60" s="1"/>
      <c r="J60" s="1"/>
      <c r="K60" s="1"/>
      <c r="L60" s="1"/>
    </row>
    <row r="61" spans="2:12" ht="13.5" x14ac:dyDescent="0.3">
      <c r="B61" s="1"/>
      <c r="C61" s="8">
        <v>0</v>
      </c>
      <c r="D61" s="1">
        <v>0</v>
      </c>
      <c r="E61" s="1">
        <v>0</v>
      </c>
      <c r="F61" s="1">
        <v>0</v>
      </c>
      <c r="G61" s="1">
        <v>0</v>
      </c>
      <c r="H61" s="9">
        <v>0</v>
      </c>
      <c r="I61" s="1"/>
      <c r="J61" s="1"/>
      <c r="K61" s="1"/>
      <c r="L61" s="1"/>
    </row>
    <row r="62" spans="2:12" ht="14.5" x14ac:dyDescent="0.3">
      <c r="B62" s="1" t="s">
        <v>45</v>
      </c>
      <c r="C62" s="8">
        <v>0</v>
      </c>
      <c r="D62" s="1">
        <v>0</v>
      </c>
      <c r="E62" s="1">
        <v>0</v>
      </c>
      <c r="F62" s="1">
        <v>0</v>
      </c>
      <c r="G62" s="1">
        <v>0</v>
      </c>
      <c r="H62" s="9">
        <v>0</v>
      </c>
      <c r="I62" s="1"/>
      <c r="J62" s="1"/>
      <c r="K62" s="1"/>
      <c r="L62" s="1"/>
    </row>
    <row r="63" spans="2:12" ht="13.5" x14ac:dyDescent="0.3">
      <c r="B63" s="1"/>
      <c r="C63" s="8">
        <v>0</v>
      </c>
      <c r="D63" s="1">
        <v>0</v>
      </c>
      <c r="E63" s="1">
        <v>0</v>
      </c>
      <c r="F63" s="1">
        <v>0</v>
      </c>
      <c r="G63" s="1">
        <v>0</v>
      </c>
      <c r="H63" s="9">
        <v>0</v>
      </c>
      <c r="I63" s="1"/>
      <c r="J63" s="1"/>
      <c r="K63" s="1"/>
      <c r="L63" s="1"/>
    </row>
    <row r="64" spans="2:12" ht="13.5" x14ac:dyDescent="0.3">
      <c r="B64" s="1"/>
      <c r="C64" s="8">
        <v>-7000</v>
      </c>
      <c r="D64" s="1">
        <v>0</v>
      </c>
      <c r="E64" s="1">
        <v>0</v>
      </c>
      <c r="F64" s="1">
        <v>0</v>
      </c>
      <c r="G64" s="1">
        <v>7000</v>
      </c>
      <c r="H64" s="9">
        <v>0</v>
      </c>
      <c r="I64" s="1"/>
      <c r="J64" s="1"/>
      <c r="K64" s="1"/>
      <c r="L64" s="1"/>
    </row>
    <row r="65" spans="2:12" ht="13.5" x14ac:dyDescent="0.3">
      <c r="B65" s="1"/>
      <c r="C65" s="10">
        <v>0</v>
      </c>
      <c r="D65" s="11">
        <v>0</v>
      </c>
      <c r="E65" s="11">
        <v>0</v>
      </c>
      <c r="F65" s="11">
        <v>0</v>
      </c>
      <c r="G65" s="11">
        <v>0</v>
      </c>
      <c r="H65" s="12">
        <v>0</v>
      </c>
      <c r="I65" s="1"/>
      <c r="J65" s="1"/>
      <c r="K65" s="1"/>
      <c r="L65" s="1"/>
    </row>
  </sheetData>
  <mergeCells count="7">
    <mergeCell ref="I38:I39"/>
    <mergeCell ref="I40:I41"/>
    <mergeCell ref="J38:J39"/>
    <mergeCell ref="J40:J41"/>
    <mergeCell ref="C37:D37"/>
    <mergeCell ref="E37:F37"/>
    <mergeCell ref="G37:H37"/>
  </mergeCells>
  <phoneticPr fontId="5" type="noConversion"/>
  <pageMargins left="0.75" right="0.75" top="1" bottom="1" header="0" footer="0"/>
  <pageSetup paperSize="9" orientation="portrait" verticalDpi="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36" r:id="rId4">
          <objectPr defaultSize="0" autoPict="0" r:id="rId5">
            <anchor moveWithCells="1" sizeWithCells="1">
              <from>
                <xdr:col>7</xdr:col>
                <xdr:colOff>628650</xdr:colOff>
                <xdr:row>11</xdr:row>
                <xdr:rowOff>76200</xdr:rowOff>
              </from>
              <to>
                <xdr:col>8</xdr:col>
                <xdr:colOff>0</xdr:colOff>
                <xdr:row>12</xdr:row>
                <xdr:rowOff>69850</xdr:rowOff>
              </to>
            </anchor>
          </objectPr>
        </oleObject>
      </mc:Choice>
      <mc:Fallback>
        <oleObject progId="Equation.3" shapeId="1036" r:id="rId4"/>
      </mc:Fallback>
    </mc:AlternateContent>
    <mc:AlternateContent xmlns:mc="http://schemas.openxmlformats.org/markup-compatibility/2006">
      <mc:Choice Requires="x14">
        <oleObject progId="Equation.3" shapeId="1037" r:id="rId6">
          <objectPr defaultSize="0" r:id="rId7">
            <anchor moveWithCells="1" sizeWithCells="1">
              <from>
                <xdr:col>9</xdr:col>
                <xdr:colOff>152400</xdr:colOff>
                <xdr:row>5</xdr:row>
                <xdr:rowOff>146050</xdr:rowOff>
              </from>
              <to>
                <xdr:col>9</xdr:col>
                <xdr:colOff>266700</xdr:colOff>
                <xdr:row>6</xdr:row>
                <xdr:rowOff>146050</xdr:rowOff>
              </to>
            </anchor>
          </objectPr>
        </oleObject>
      </mc:Choice>
      <mc:Fallback>
        <oleObject progId="Equation.3" shapeId="1037" r:id="rId6"/>
      </mc:Fallback>
    </mc:AlternateContent>
    <mc:AlternateContent xmlns:mc="http://schemas.openxmlformats.org/markup-compatibility/2006">
      <mc:Choice Requires="x14">
        <oleObject progId="Equation.3" shapeId="1039" r:id="rId8">
          <objectPr defaultSize="0" r:id="rId9">
            <anchor moveWithCells="1" sizeWithCells="1">
              <from>
                <xdr:col>9</xdr:col>
                <xdr:colOff>184150</xdr:colOff>
                <xdr:row>10</xdr:row>
                <xdr:rowOff>69850</xdr:rowOff>
              </from>
              <to>
                <xdr:col>9</xdr:col>
                <xdr:colOff>260350</xdr:colOff>
                <xdr:row>11</xdr:row>
                <xdr:rowOff>69850</xdr:rowOff>
              </to>
            </anchor>
          </objectPr>
        </oleObject>
      </mc:Choice>
      <mc:Fallback>
        <oleObject progId="Equation.3" shapeId="1039" r:id="rId8"/>
      </mc:Fallback>
    </mc:AlternateContent>
    <mc:AlternateContent xmlns:mc="http://schemas.openxmlformats.org/markup-compatibility/2006">
      <mc:Choice Requires="x14">
        <oleObject progId="Equation.3" shapeId="1040" r:id="rId10">
          <objectPr defaultSize="0" r:id="rId11">
            <anchor moveWithCells="1" sizeWithCells="1">
              <from>
                <xdr:col>8</xdr:col>
                <xdr:colOff>279400</xdr:colOff>
                <xdr:row>6</xdr:row>
                <xdr:rowOff>171450</xdr:rowOff>
              </from>
              <to>
                <xdr:col>8</xdr:col>
                <xdr:colOff>393700</xdr:colOff>
                <xdr:row>7</xdr:row>
                <xdr:rowOff>146050</xdr:rowOff>
              </to>
            </anchor>
          </objectPr>
        </oleObject>
      </mc:Choice>
      <mc:Fallback>
        <oleObject progId="Equation.3" shapeId="1040" r:id="rId10"/>
      </mc:Fallback>
    </mc:AlternateContent>
    <mc:AlternateContent xmlns:mc="http://schemas.openxmlformats.org/markup-compatibility/2006">
      <mc:Choice Requires="x14">
        <oleObject progId="Equation.3" shapeId="1041" r:id="rId12">
          <objectPr defaultSize="0" r:id="rId13">
            <anchor moveWithCells="1" sizeWithCells="1">
              <from>
                <xdr:col>10</xdr:col>
                <xdr:colOff>31750</xdr:colOff>
                <xdr:row>6</xdr:row>
                <xdr:rowOff>184150</xdr:rowOff>
              </from>
              <to>
                <xdr:col>10</xdr:col>
                <xdr:colOff>127000</xdr:colOff>
                <xdr:row>8</xdr:row>
                <xdr:rowOff>0</xdr:rowOff>
              </to>
            </anchor>
          </objectPr>
        </oleObject>
      </mc:Choice>
      <mc:Fallback>
        <oleObject progId="Equation.3" shapeId="1041" r:id="rId12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L65"/>
  <sheetViews>
    <sheetView topLeftCell="A46" workbookViewId="0">
      <selection activeCell="C60" sqref="C60"/>
    </sheetView>
  </sheetViews>
  <sheetFormatPr baseColWidth="10" defaultRowHeight="12.5" x14ac:dyDescent="0.25"/>
  <cols>
    <col min="3" max="6" width="10.26953125" customWidth="1"/>
  </cols>
  <sheetData>
    <row r="3" spans="2:12" ht="13.5" x14ac:dyDescent="0.3">
      <c r="B3" s="1" t="s">
        <v>2</v>
      </c>
      <c r="C3" s="1">
        <v>10</v>
      </c>
      <c r="D3" s="1" t="s">
        <v>0</v>
      </c>
      <c r="E3" s="1">
        <f>C3/(100)^2</f>
        <v>1E-3</v>
      </c>
      <c r="F3" s="1" t="s">
        <v>1</v>
      </c>
      <c r="G3" s="1"/>
      <c r="H3" s="1"/>
      <c r="I3" s="1"/>
      <c r="J3" s="1"/>
      <c r="K3" s="1"/>
      <c r="L3" s="1"/>
    </row>
    <row r="4" spans="2:12" ht="13.5" x14ac:dyDescent="0.3">
      <c r="B4" s="1" t="s">
        <v>3</v>
      </c>
      <c r="C4" s="1">
        <v>3</v>
      </c>
      <c r="D4" s="1" t="s">
        <v>7</v>
      </c>
      <c r="E4" s="1"/>
      <c r="F4" s="1"/>
      <c r="G4" s="1"/>
      <c r="H4" s="1"/>
      <c r="I4" s="1"/>
      <c r="J4" s="1"/>
      <c r="K4" s="1"/>
      <c r="L4" s="1"/>
    </row>
    <row r="5" spans="2:12" ht="13.5" x14ac:dyDescent="0.3">
      <c r="B5" s="1" t="s">
        <v>4</v>
      </c>
      <c r="C5" s="1">
        <f>2100000</f>
        <v>2100000</v>
      </c>
      <c r="D5" s="1" t="s">
        <v>6</v>
      </c>
      <c r="E5" s="1">
        <f>C5/1000*100^2</f>
        <v>21000000</v>
      </c>
      <c r="F5" s="1" t="s">
        <v>5</v>
      </c>
      <c r="G5" s="1"/>
      <c r="H5" s="1"/>
      <c r="I5" s="1"/>
      <c r="J5" s="1"/>
      <c r="K5" s="1"/>
      <c r="L5" s="1"/>
    </row>
    <row r="6" spans="2:12" ht="13.5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14" x14ac:dyDescent="0.3">
      <c r="B7" s="45" t="s">
        <v>48</v>
      </c>
      <c r="C7" s="1">
        <v>60</v>
      </c>
      <c r="D7" s="1" t="s">
        <v>18</v>
      </c>
      <c r="E7" s="1"/>
      <c r="F7" s="1"/>
      <c r="G7" s="1"/>
      <c r="H7" s="1"/>
      <c r="I7" s="1"/>
      <c r="J7" s="1"/>
      <c r="K7" s="1"/>
      <c r="L7" s="1"/>
    </row>
    <row r="8" spans="2:12" ht="13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13.5" x14ac:dyDescent="0.3">
      <c r="B9" s="1" t="s">
        <v>9</v>
      </c>
      <c r="C9" s="1">
        <f>E3*E5/C4</f>
        <v>7000</v>
      </c>
      <c r="D9" s="1" t="s">
        <v>10</v>
      </c>
      <c r="E9" s="1"/>
      <c r="F9" s="1"/>
      <c r="G9" s="1"/>
      <c r="H9" s="1"/>
      <c r="I9" s="1"/>
      <c r="J9" s="1"/>
      <c r="K9" s="1"/>
      <c r="L9" s="1"/>
    </row>
    <row r="10" spans="2:12" ht="13.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ht="15.5" x14ac:dyDescent="0.4">
      <c r="B12" s="1"/>
      <c r="C12" s="2" t="s">
        <v>11</v>
      </c>
      <c r="D12" s="2" t="s">
        <v>12</v>
      </c>
      <c r="E12" s="2" t="s">
        <v>13</v>
      </c>
      <c r="F12" s="2" t="s">
        <v>14</v>
      </c>
      <c r="G12" s="1"/>
      <c r="H12" s="1"/>
      <c r="I12" s="1"/>
      <c r="J12" s="1"/>
      <c r="K12" s="1"/>
      <c r="L12" s="1"/>
    </row>
    <row r="13" spans="2:12" ht="15.5" x14ac:dyDescent="0.4">
      <c r="B13" s="1"/>
      <c r="C13" s="3">
        <f>C9</f>
        <v>7000</v>
      </c>
      <c r="D13" s="4">
        <v>0</v>
      </c>
      <c r="E13" s="4">
        <f>-C9</f>
        <v>-7000</v>
      </c>
      <c r="F13" s="5">
        <v>0</v>
      </c>
      <c r="G13" s="6" t="s">
        <v>11</v>
      </c>
      <c r="H13" s="1"/>
      <c r="I13" s="1"/>
      <c r="J13" s="1"/>
      <c r="K13" s="1"/>
      <c r="L13" s="1"/>
    </row>
    <row r="14" spans="2:12" ht="15.5" x14ac:dyDescent="0.4">
      <c r="B14" s="7" t="s">
        <v>8</v>
      </c>
      <c r="C14" s="8">
        <v>0</v>
      </c>
      <c r="D14" s="1">
        <v>0</v>
      </c>
      <c r="E14" s="1">
        <v>0</v>
      </c>
      <c r="F14" s="9">
        <v>0</v>
      </c>
      <c r="G14" s="6" t="s">
        <v>12</v>
      </c>
      <c r="H14" s="1"/>
      <c r="I14" s="1"/>
      <c r="J14" s="1"/>
      <c r="K14" s="1"/>
      <c r="L14" s="1"/>
    </row>
    <row r="15" spans="2:12" ht="15.5" x14ac:dyDescent="0.4">
      <c r="B15" s="1"/>
      <c r="C15" s="8">
        <f>E13</f>
        <v>-7000</v>
      </c>
      <c r="D15" s="1">
        <v>0</v>
      </c>
      <c r="E15" s="1">
        <f>C13</f>
        <v>7000</v>
      </c>
      <c r="F15" s="9">
        <v>0</v>
      </c>
      <c r="G15" s="6" t="s">
        <v>13</v>
      </c>
      <c r="H15" s="1"/>
      <c r="I15" s="1"/>
      <c r="J15" s="1"/>
      <c r="K15" s="1"/>
      <c r="L15" s="1"/>
    </row>
    <row r="16" spans="2:12" ht="15.5" x14ac:dyDescent="0.4">
      <c r="B16" s="1"/>
      <c r="C16" s="10">
        <v>0</v>
      </c>
      <c r="D16" s="11">
        <v>0</v>
      </c>
      <c r="E16" s="11">
        <v>0</v>
      </c>
      <c r="F16" s="12">
        <v>0</v>
      </c>
      <c r="G16" s="6" t="s">
        <v>14</v>
      </c>
      <c r="H16" s="1"/>
      <c r="I16" s="1"/>
      <c r="J16" s="1"/>
      <c r="K16" s="1"/>
      <c r="L16" s="1"/>
    </row>
    <row r="17" spans="2:12" ht="13.5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2:12" ht="13.5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13.5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2:12" ht="13.5" x14ac:dyDescent="0.3">
      <c r="B20" s="1"/>
      <c r="C20" s="13">
        <f>COS(RADIANS($C$7))</f>
        <v>0.50000000000000011</v>
      </c>
      <c r="D20" s="14">
        <f>-SIN(RADIANS($C$7))</f>
        <v>-0.8660254037844386</v>
      </c>
      <c r="E20" s="4">
        <v>0</v>
      </c>
      <c r="F20" s="5">
        <v>0</v>
      </c>
      <c r="G20" s="1"/>
      <c r="H20" s="1"/>
      <c r="I20" s="13">
        <f t="array" ref="I20:L23">TRANSPOSE(C20:F23)</f>
        <v>0.50000000000000011</v>
      </c>
      <c r="J20" s="14">
        <v>0.8660254037844386</v>
      </c>
      <c r="K20" s="4">
        <v>0</v>
      </c>
      <c r="L20" s="5">
        <v>0</v>
      </c>
    </row>
    <row r="21" spans="2:12" ht="15" x14ac:dyDescent="0.3">
      <c r="B21" s="1" t="s">
        <v>16</v>
      </c>
      <c r="C21" s="15">
        <f>SIN(RADIANS($C$7))</f>
        <v>0.8660254037844386</v>
      </c>
      <c r="D21" s="16">
        <f>COS(RADIANS($C$7))</f>
        <v>0.50000000000000011</v>
      </c>
      <c r="E21" s="1">
        <v>0</v>
      </c>
      <c r="F21" s="9">
        <v>0</v>
      </c>
      <c r="G21" s="1"/>
      <c r="H21" s="1" t="s">
        <v>15</v>
      </c>
      <c r="I21" s="15">
        <v>-0.8660254037844386</v>
      </c>
      <c r="J21" s="16">
        <v>0.50000000000000011</v>
      </c>
      <c r="K21" s="1">
        <v>0</v>
      </c>
      <c r="L21" s="9">
        <v>0</v>
      </c>
    </row>
    <row r="22" spans="2:12" ht="13.5" x14ac:dyDescent="0.3">
      <c r="B22" s="1"/>
      <c r="C22" s="8">
        <v>0</v>
      </c>
      <c r="D22" s="1">
        <v>0</v>
      </c>
      <c r="E22" s="16">
        <f>COS(RADIANS($C$7))</f>
        <v>0.50000000000000011</v>
      </c>
      <c r="F22" s="17">
        <f>-SIN(RADIANS($C$7))</f>
        <v>-0.8660254037844386</v>
      </c>
      <c r="G22" s="1"/>
      <c r="H22" s="1"/>
      <c r="I22" s="8">
        <v>0</v>
      </c>
      <c r="J22" s="1">
        <v>0</v>
      </c>
      <c r="K22" s="16">
        <v>0.50000000000000011</v>
      </c>
      <c r="L22" s="17">
        <v>0.8660254037844386</v>
      </c>
    </row>
    <row r="23" spans="2:12" ht="13.5" x14ac:dyDescent="0.3">
      <c r="B23" s="1"/>
      <c r="C23" s="10">
        <v>0</v>
      </c>
      <c r="D23" s="11">
        <v>0</v>
      </c>
      <c r="E23" s="18">
        <f>SIN(RADIANS($C$7))</f>
        <v>0.8660254037844386</v>
      </c>
      <c r="F23" s="19">
        <f>COS(RADIANS($C$7))</f>
        <v>0.50000000000000011</v>
      </c>
      <c r="G23" s="1"/>
      <c r="H23" s="1"/>
      <c r="I23" s="10">
        <v>0</v>
      </c>
      <c r="J23" s="11">
        <v>0</v>
      </c>
      <c r="K23" s="18">
        <v>-0.8660254037844386</v>
      </c>
      <c r="L23" s="19">
        <v>0.50000000000000011</v>
      </c>
    </row>
    <row r="24" spans="2:12" ht="13.5" x14ac:dyDescent="0.3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2:12" ht="13.5" x14ac:dyDescent="0.3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2:12" ht="13.5" x14ac:dyDescent="0.3">
      <c r="B26" s="1"/>
      <c r="C26" s="3">
        <f t="array" ref="C26:F29">MMULT(C20:F23,C13:F16)</f>
        <v>3500.0000000000009</v>
      </c>
      <c r="D26" s="4">
        <v>0</v>
      </c>
      <c r="E26" s="4">
        <v>-3500.0000000000009</v>
      </c>
      <c r="F26" s="5">
        <v>0</v>
      </c>
      <c r="G26" s="1"/>
      <c r="H26" s="1"/>
      <c r="I26" s="1"/>
      <c r="J26" s="1"/>
      <c r="K26" s="1"/>
      <c r="L26" s="1"/>
    </row>
    <row r="27" spans="2:12" ht="15" x14ac:dyDescent="0.3">
      <c r="B27" s="1" t="s">
        <v>17</v>
      </c>
      <c r="C27" s="8">
        <v>6062.1778264910699</v>
      </c>
      <c r="D27" s="1">
        <v>0</v>
      </c>
      <c r="E27" s="1">
        <v>-6062.1778264910699</v>
      </c>
      <c r="F27" s="9">
        <v>0</v>
      </c>
      <c r="G27" s="1"/>
      <c r="H27" s="1"/>
      <c r="I27" s="1"/>
      <c r="J27" s="1"/>
      <c r="K27" s="1"/>
      <c r="L27" s="1"/>
    </row>
    <row r="28" spans="2:12" ht="13.5" x14ac:dyDescent="0.3">
      <c r="B28" s="1"/>
      <c r="C28" s="8">
        <v>-3500.0000000000009</v>
      </c>
      <c r="D28" s="1">
        <v>0</v>
      </c>
      <c r="E28" s="1">
        <v>3500.0000000000009</v>
      </c>
      <c r="F28" s="9">
        <v>0</v>
      </c>
      <c r="G28" s="1"/>
      <c r="H28" s="1"/>
      <c r="I28" s="1"/>
      <c r="J28" s="1"/>
      <c r="K28" s="1"/>
      <c r="L28" s="1"/>
    </row>
    <row r="29" spans="2:12" ht="13.5" x14ac:dyDescent="0.3">
      <c r="B29" s="1"/>
      <c r="C29" s="10">
        <v>-6062.1778264910699</v>
      </c>
      <c r="D29" s="11">
        <v>0</v>
      </c>
      <c r="E29" s="11">
        <v>6062.1778264910699</v>
      </c>
      <c r="F29" s="12">
        <v>0</v>
      </c>
      <c r="G29" s="1"/>
      <c r="H29" s="1"/>
      <c r="I29" s="1"/>
      <c r="J29" s="1"/>
      <c r="K29" s="1"/>
      <c r="L29" s="1"/>
    </row>
    <row r="30" spans="2:12" ht="13.5" x14ac:dyDescent="0.3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2" ht="13.5" x14ac:dyDescent="0.3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2:12" ht="13.5" x14ac:dyDescent="0.3">
      <c r="B32" s="1"/>
      <c r="C32" s="13">
        <f t="array" ref="C32:F35">MMULT(C26:F29,I20:L23)</f>
        <v>1750.0000000000009</v>
      </c>
      <c r="D32" s="14">
        <v>3031.0889132455359</v>
      </c>
      <c r="E32" s="14">
        <v>-1750.0000000000009</v>
      </c>
      <c r="F32" s="20">
        <v>-3031.0889132455359</v>
      </c>
      <c r="G32" s="1"/>
      <c r="H32" s="16"/>
      <c r="I32" s="16"/>
      <c r="J32" s="16"/>
      <c r="K32" s="16"/>
      <c r="L32" s="1"/>
    </row>
    <row r="33" spans="2:12" ht="15" x14ac:dyDescent="0.3">
      <c r="B33" s="1" t="s">
        <v>21</v>
      </c>
      <c r="C33" s="15">
        <v>3031.0889132455354</v>
      </c>
      <c r="D33" s="16">
        <v>5249.9999999999991</v>
      </c>
      <c r="E33" s="16">
        <v>-3031.0889132455354</v>
      </c>
      <c r="F33" s="17">
        <v>-5249.9999999999991</v>
      </c>
      <c r="G33" s="1"/>
      <c r="H33" s="16"/>
      <c r="I33" s="16"/>
      <c r="J33" s="16"/>
      <c r="K33" s="16"/>
      <c r="L33" s="1"/>
    </row>
    <row r="34" spans="2:12" ht="13.5" x14ac:dyDescent="0.3">
      <c r="B34" s="1"/>
      <c r="C34" s="15">
        <v>-1750.0000000000009</v>
      </c>
      <c r="D34" s="16">
        <v>-3031.0889132455359</v>
      </c>
      <c r="E34" s="16">
        <v>1750.0000000000009</v>
      </c>
      <c r="F34" s="17">
        <v>3031.0889132455359</v>
      </c>
      <c r="G34" s="1"/>
      <c r="H34" s="16"/>
      <c r="I34" s="16"/>
      <c r="J34" s="16"/>
      <c r="K34" s="16"/>
      <c r="L34" s="1"/>
    </row>
    <row r="35" spans="2:12" ht="13.5" x14ac:dyDescent="0.3">
      <c r="B35" s="1"/>
      <c r="C35" s="21">
        <v>-3031.0889132455354</v>
      </c>
      <c r="D35" s="18">
        <v>-5249.9999999999991</v>
      </c>
      <c r="E35" s="18">
        <v>3031.0889132455354</v>
      </c>
      <c r="F35" s="19">
        <v>5249.9999999999991</v>
      </c>
      <c r="G35" s="1"/>
      <c r="H35" s="16"/>
      <c r="I35" s="16"/>
      <c r="J35" s="16"/>
      <c r="K35" s="16"/>
      <c r="L35" s="1"/>
    </row>
    <row r="36" spans="2:12" ht="13.5" x14ac:dyDescent="0.3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ht="13.5" x14ac:dyDescent="0.3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2:12" ht="13.5" x14ac:dyDescent="0.3">
      <c r="B38" s="1"/>
      <c r="C38" s="3">
        <v>1</v>
      </c>
      <c r="D38" s="4">
        <v>0</v>
      </c>
      <c r="E38" s="4">
        <v>0</v>
      </c>
      <c r="F38" s="4">
        <v>0</v>
      </c>
      <c r="G38" s="4">
        <v>0</v>
      </c>
      <c r="H38" s="5">
        <v>0</v>
      </c>
      <c r="I38" s="1"/>
      <c r="J38" s="1"/>
      <c r="K38" s="1"/>
      <c r="L38" s="1"/>
    </row>
    <row r="39" spans="2:12" ht="13.5" x14ac:dyDescent="0.3">
      <c r="B39" s="1"/>
      <c r="C39" s="8">
        <v>0</v>
      </c>
      <c r="D39" s="1">
        <v>1</v>
      </c>
      <c r="E39" s="1">
        <v>0</v>
      </c>
      <c r="F39" s="1">
        <v>0</v>
      </c>
      <c r="G39" s="1">
        <v>0</v>
      </c>
      <c r="H39" s="9">
        <v>0</v>
      </c>
      <c r="I39" s="1"/>
      <c r="J39" s="1"/>
      <c r="K39" s="1"/>
      <c r="L39" s="1"/>
    </row>
    <row r="40" spans="2:12" ht="13.5" x14ac:dyDescent="0.3">
      <c r="B40" s="1" t="s">
        <v>19</v>
      </c>
      <c r="C40" s="8">
        <v>0</v>
      </c>
      <c r="D40" s="1">
        <v>0</v>
      </c>
      <c r="E40" s="1">
        <v>1</v>
      </c>
      <c r="F40" s="1">
        <v>0</v>
      </c>
      <c r="G40" s="1">
        <v>0</v>
      </c>
      <c r="H40" s="9">
        <v>0</v>
      </c>
      <c r="I40" s="1"/>
      <c r="J40" s="1"/>
      <c r="K40" s="1"/>
      <c r="L40" s="1"/>
    </row>
    <row r="41" spans="2:12" ht="13.5" x14ac:dyDescent="0.3">
      <c r="B41" s="1"/>
      <c r="C41" s="10">
        <v>0</v>
      </c>
      <c r="D41" s="11">
        <v>0</v>
      </c>
      <c r="E41" s="11">
        <v>0</v>
      </c>
      <c r="F41" s="11">
        <v>1</v>
      </c>
      <c r="G41" s="11">
        <v>0</v>
      </c>
      <c r="H41" s="12">
        <v>0</v>
      </c>
      <c r="I41" s="1"/>
      <c r="J41" s="1"/>
      <c r="K41" s="1"/>
      <c r="L41" s="1"/>
    </row>
    <row r="42" spans="2:12" ht="13.5" x14ac:dyDescent="0.3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ht="13.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ht="13.5" x14ac:dyDescent="0.3">
      <c r="B44" s="1"/>
      <c r="C44" s="3">
        <f t="array" ref="C44:F49">TRANSPOSE(C38:H41)</f>
        <v>1</v>
      </c>
      <c r="D44" s="4">
        <v>0</v>
      </c>
      <c r="E44" s="4">
        <v>0</v>
      </c>
      <c r="F44" s="5">
        <v>0</v>
      </c>
      <c r="G44" s="1"/>
      <c r="H44" s="1"/>
      <c r="I44" s="1"/>
      <c r="J44" s="1"/>
      <c r="K44" s="1"/>
      <c r="L44" s="1"/>
    </row>
    <row r="45" spans="2:12" ht="13.5" x14ac:dyDescent="0.3">
      <c r="B45" s="1"/>
      <c r="C45" s="8">
        <v>0</v>
      </c>
      <c r="D45" s="1">
        <v>1</v>
      </c>
      <c r="E45" s="1">
        <v>0</v>
      </c>
      <c r="F45" s="9">
        <v>0</v>
      </c>
      <c r="G45" s="1"/>
      <c r="H45" s="1"/>
      <c r="I45" s="1"/>
      <c r="J45" s="1"/>
      <c r="K45" s="1"/>
      <c r="L45" s="1"/>
    </row>
    <row r="46" spans="2:12" ht="13.5" x14ac:dyDescent="0.3">
      <c r="B46" s="1" t="s">
        <v>20</v>
      </c>
      <c r="C46" s="8">
        <v>0</v>
      </c>
      <c r="D46" s="1">
        <v>0</v>
      </c>
      <c r="E46" s="1">
        <v>1</v>
      </c>
      <c r="F46" s="9">
        <v>0</v>
      </c>
      <c r="G46" s="1"/>
      <c r="H46" s="1"/>
      <c r="I46" s="1"/>
      <c r="J46" s="1"/>
      <c r="K46" s="1"/>
      <c r="L46" s="1"/>
    </row>
    <row r="47" spans="2:12" ht="13.5" x14ac:dyDescent="0.3">
      <c r="B47" s="1"/>
      <c r="C47" s="8">
        <v>0</v>
      </c>
      <c r="D47" s="1">
        <v>0</v>
      </c>
      <c r="E47" s="1">
        <v>0</v>
      </c>
      <c r="F47" s="9">
        <v>1</v>
      </c>
      <c r="G47" s="1"/>
      <c r="H47" s="1"/>
      <c r="I47" s="1"/>
      <c r="J47" s="1"/>
      <c r="K47" s="1"/>
      <c r="L47" s="1"/>
    </row>
    <row r="48" spans="2:12" ht="13.5" x14ac:dyDescent="0.3">
      <c r="B48" s="1"/>
      <c r="C48" s="8">
        <v>0</v>
      </c>
      <c r="D48" s="1">
        <v>0</v>
      </c>
      <c r="E48" s="1">
        <v>0</v>
      </c>
      <c r="F48" s="9">
        <v>0</v>
      </c>
      <c r="G48" s="1"/>
      <c r="H48" s="1"/>
      <c r="I48" s="1"/>
      <c r="J48" s="1"/>
      <c r="K48" s="1"/>
      <c r="L48" s="1"/>
    </row>
    <row r="49" spans="2:12" ht="13.5" x14ac:dyDescent="0.3">
      <c r="B49" s="1"/>
      <c r="C49" s="10">
        <v>0</v>
      </c>
      <c r="D49" s="11">
        <v>0</v>
      </c>
      <c r="E49" s="11">
        <v>0</v>
      </c>
      <c r="F49" s="12">
        <v>0</v>
      </c>
      <c r="G49" s="1"/>
      <c r="H49" s="1"/>
      <c r="I49" s="1"/>
      <c r="J49" s="1"/>
      <c r="K49" s="1"/>
      <c r="L49" s="1"/>
    </row>
    <row r="50" spans="2:12" ht="13.5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ht="13.5" x14ac:dyDescent="0.3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ht="13.5" x14ac:dyDescent="0.3">
      <c r="B52" s="1"/>
      <c r="C52" s="3">
        <f t="array" ref="C52:F57">MMULT(C44:F49,C32:F35)</f>
        <v>1750.0000000000009</v>
      </c>
      <c r="D52" s="4">
        <v>3031.0889132455359</v>
      </c>
      <c r="E52" s="4">
        <v>-1750.0000000000009</v>
      </c>
      <c r="F52" s="5">
        <v>-3031.0889132455359</v>
      </c>
      <c r="G52" s="1"/>
      <c r="H52" s="1"/>
      <c r="I52" s="1"/>
      <c r="J52" s="1"/>
      <c r="K52" s="1"/>
      <c r="L52" s="1"/>
    </row>
    <row r="53" spans="2:12" ht="13.5" x14ac:dyDescent="0.3">
      <c r="B53" s="1"/>
      <c r="C53" s="8">
        <v>3031.0889132455354</v>
      </c>
      <c r="D53" s="1">
        <v>5249.9999999999991</v>
      </c>
      <c r="E53" s="1">
        <v>-3031.0889132455354</v>
      </c>
      <c r="F53" s="9">
        <v>-5249.9999999999991</v>
      </c>
      <c r="G53" s="1"/>
      <c r="H53" s="1"/>
      <c r="I53" s="1"/>
      <c r="J53" s="1"/>
      <c r="K53" s="1"/>
      <c r="L53" s="1"/>
    </row>
    <row r="54" spans="2:12" ht="15" x14ac:dyDescent="0.3">
      <c r="B54" s="1" t="s">
        <v>22</v>
      </c>
      <c r="C54" s="8">
        <v>-1750.0000000000009</v>
      </c>
      <c r="D54" s="1">
        <v>-3031.0889132455359</v>
      </c>
      <c r="E54" s="1">
        <v>1750.0000000000009</v>
      </c>
      <c r="F54" s="9">
        <v>3031.0889132455359</v>
      </c>
      <c r="G54" s="1"/>
      <c r="H54" s="1"/>
      <c r="I54" s="1"/>
      <c r="J54" s="1"/>
      <c r="K54" s="1"/>
      <c r="L54" s="1"/>
    </row>
    <row r="55" spans="2:12" ht="13.5" x14ac:dyDescent="0.3">
      <c r="B55" s="1"/>
      <c r="C55" s="8">
        <v>-3031.0889132455354</v>
      </c>
      <c r="D55" s="1">
        <v>-5249.9999999999991</v>
      </c>
      <c r="E55" s="1">
        <v>3031.0889132455354</v>
      </c>
      <c r="F55" s="9">
        <v>5249.9999999999991</v>
      </c>
      <c r="G55" s="1"/>
      <c r="H55" s="1"/>
      <c r="I55" s="1"/>
      <c r="J55" s="1"/>
      <c r="K55" s="1"/>
      <c r="L55" s="1"/>
    </row>
    <row r="56" spans="2:12" ht="13.5" x14ac:dyDescent="0.3">
      <c r="B56" s="1"/>
      <c r="C56" s="8">
        <v>0</v>
      </c>
      <c r="D56" s="1">
        <v>0</v>
      </c>
      <c r="E56" s="1">
        <v>0</v>
      </c>
      <c r="F56" s="9">
        <v>0</v>
      </c>
      <c r="G56" s="1"/>
      <c r="H56" s="1"/>
      <c r="I56" s="1"/>
      <c r="J56" s="1"/>
      <c r="K56" s="1"/>
      <c r="L56" s="1"/>
    </row>
    <row r="57" spans="2:12" ht="13.5" x14ac:dyDescent="0.3">
      <c r="B57" s="1"/>
      <c r="C57" s="10">
        <v>0</v>
      </c>
      <c r="D57" s="11">
        <v>0</v>
      </c>
      <c r="E57" s="11">
        <v>0</v>
      </c>
      <c r="F57" s="12">
        <v>0</v>
      </c>
      <c r="G57" s="1"/>
      <c r="H57" s="1"/>
      <c r="I57" s="1"/>
      <c r="J57" s="1"/>
      <c r="K57" s="1"/>
      <c r="L57" s="1"/>
    </row>
    <row r="58" spans="2:12" ht="13.5" x14ac:dyDescent="0.3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ht="13.5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ht="13.5" x14ac:dyDescent="0.3">
      <c r="B60" s="1"/>
      <c r="C60" s="3">
        <f t="array" ref="C60:H65">MMULT(C52:F57,C38:H41)</f>
        <v>1750.0000000000009</v>
      </c>
      <c r="D60" s="4">
        <v>3031.0889132455359</v>
      </c>
      <c r="E60" s="4">
        <v>-1750.0000000000009</v>
      </c>
      <c r="F60" s="4">
        <v>-3031.0889132455359</v>
      </c>
      <c r="G60" s="4">
        <v>0</v>
      </c>
      <c r="H60" s="5">
        <v>0</v>
      </c>
      <c r="I60" s="1"/>
      <c r="J60" s="1"/>
      <c r="K60" s="1"/>
      <c r="L60" s="1"/>
    </row>
    <row r="61" spans="2:12" ht="13.5" x14ac:dyDescent="0.3">
      <c r="B61" s="1"/>
      <c r="C61" s="8">
        <v>3031.0889132455354</v>
      </c>
      <c r="D61" s="1">
        <v>5249.9999999999991</v>
      </c>
      <c r="E61" s="1">
        <v>-3031.0889132455354</v>
      </c>
      <c r="F61" s="1">
        <v>-5249.9999999999991</v>
      </c>
      <c r="G61" s="1">
        <v>0</v>
      </c>
      <c r="H61" s="9">
        <v>0</v>
      </c>
      <c r="I61" s="1"/>
      <c r="J61" s="1"/>
      <c r="K61" s="1"/>
      <c r="L61" s="1"/>
    </row>
    <row r="62" spans="2:12" ht="15" x14ac:dyDescent="0.3">
      <c r="B62" s="1" t="s">
        <v>23</v>
      </c>
      <c r="C62" s="8">
        <v>-1750.0000000000009</v>
      </c>
      <c r="D62" s="1">
        <v>-3031.0889132455359</v>
      </c>
      <c r="E62" s="1">
        <v>1750.0000000000009</v>
      </c>
      <c r="F62" s="1">
        <v>3031.0889132455359</v>
      </c>
      <c r="G62" s="1">
        <v>0</v>
      </c>
      <c r="H62" s="9">
        <v>0</v>
      </c>
      <c r="I62" s="1"/>
      <c r="J62" s="1"/>
      <c r="K62" s="1"/>
      <c r="L62" s="1"/>
    </row>
    <row r="63" spans="2:12" ht="13.5" x14ac:dyDescent="0.3">
      <c r="B63" s="1"/>
      <c r="C63" s="8">
        <v>-3031.0889132455354</v>
      </c>
      <c r="D63" s="1">
        <v>-5249.9999999999991</v>
      </c>
      <c r="E63" s="1">
        <v>3031.0889132455354</v>
      </c>
      <c r="F63" s="1">
        <v>5249.9999999999991</v>
      </c>
      <c r="G63" s="1">
        <v>0</v>
      </c>
      <c r="H63" s="9">
        <v>0</v>
      </c>
      <c r="I63" s="1"/>
      <c r="J63" s="1"/>
      <c r="K63" s="1"/>
      <c r="L63" s="1"/>
    </row>
    <row r="64" spans="2:12" ht="13.5" x14ac:dyDescent="0.3">
      <c r="B64" s="1"/>
      <c r="C64" s="8">
        <v>0</v>
      </c>
      <c r="D64" s="1">
        <v>0</v>
      </c>
      <c r="E64" s="1">
        <v>0</v>
      </c>
      <c r="F64" s="1">
        <v>0</v>
      </c>
      <c r="G64" s="1">
        <v>0</v>
      </c>
      <c r="H64" s="9">
        <v>0</v>
      </c>
      <c r="I64" s="1"/>
      <c r="J64" s="1"/>
      <c r="K64" s="1"/>
      <c r="L64" s="1"/>
    </row>
    <row r="65" spans="2:12" ht="13.5" x14ac:dyDescent="0.3">
      <c r="B65" s="1"/>
      <c r="C65" s="10">
        <v>0</v>
      </c>
      <c r="D65" s="11">
        <v>0</v>
      </c>
      <c r="E65" s="11">
        <v>0</v>
      </c>
      <c r="F65" s="11">
        <v>0</v>
      </c>
      <c r="G65" s="11">
        <v>0</v>
      </c>
      <c r="H65" s="12">
        <v>0</v>
      </c>
      <c r="I65" s="1"/>
      <c r="J65" s="1"/>
      <c r="K65" s="1"/>
      <c r="L65" s="1"/>
    </row>
  </sheetData>
  <phoneticPr fontId="5" type="noConversion"/>
  <pageMargins left="0.75" right="0.75" top="1" bottom="1" header="0" footer="0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L65"/>
  <sheetViews>
    <sheetView topLeftCell="A28" workbookViewId="0">
      <selection activeCell="I33" sqref="I33"/>
    </sheetView>
  </sheetViews>
  <sheetFormatPr baseColWidth="10" defaultRowHeight="12.5" x14ac:dyDescent="0.25"/>
  <cols>
    <col min="3" max="6" width="9.7265625" customWidth="1"/>
  </cols>
  <sheetData>
    <row r="3" spans="2:12" ht="13.5" x14ac:dyDescent="0.3">
      <c r="B3" s="1" t="s">
        <v>2</v>
      </c>
      <c r="C3" s="1">
        <v>10</v>
      </c>
      <c r="D3" s="1" t="s">
        <v>0</v>
      </c>
      <c r="E3" s="1">
        <f>C3/(100)^2</f>
        <v>1E-3</v>
      </c>
      <c r="F3" s="1" t="s">
        <v>1</v>
      </c>
      <c r="G3" s="1"/>
      <c r="H3" s="1"/>
      <c r="I3" s="1"/>
      <c r="J3" s="1"/>
      <c r="K3" s="1"/>
      <c r="L3" s="1"/>
    </row>
    <row r="4" spans="2:12" ht="13.5" x14ac:dyDescent="0.3">
      <c r="B4" s="1" t="s">
        <v>3</v>
      </c>
      <c r="C4" s="1">
        <v>3</v>
      </c>
      <c r="D4" s="1" t="s">
        <v>7</v>
      </c>
      <c r="E4" s="1"/>
      <c r="F4" s="1"/>
      <c r="G4" s="1"/>
      <c r="H4" s="1"/>
      <c r="I4" s="1"/>
      <c r="J4" s="1"/>
      <c r="K4" s="1"/>
      <c r="L4" s="1"/>
    </row>
    <row r="5" spans="2:12" ht="13.5" x14ac:dyDescent="0.3">
      <c r="B5" s="1" t="s">
        <v>4</v>
      </c>
      <c r="C5" s="1">
        <f>2100000</f>
        <v>2100000</v>
      </c>
      <c r="D5" s="1" t="s">
        <v>6</v>
      </c>
      <c r="E5" s="1">
        <f>C5/1000*100^2</f>
        <v>21000000</v>
      </c>
      <c r="F5" s="1" t="s">
        <v>5</v>
      </c>
      <c r="G5" s="1"/>
      <c r="H5" s="1"/>
      <c r="I5" s="1"/>
      <c r="J5" s="1"/>
      <c r="K5" s="1"/>
      <c r="L5" s="1"/>
    </row>
    <row r="6" spans="2:12" ht="13.5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14" x14ac:dyDescent="0.3">
      <c r="B7" s="45" t="s">
        <v>48</v>
      </c>
      <c r="C7" s="1">
        <v>300</v>
      </c>
      <c r="D7" s="1" t="s">
        <v>18</v>
      </c>
      <c r="E7" s="1"/>
      <c r="F7" s="1"/>
      <c r="G7" s="1"/>
      <c r="H7" s="1"/>
      <c r="I7" s="1"/>
      <c r="J7" s="1"/>
      <c r="K7" s="1"/>
      <c r="L7" s="1"/>
    </row>
    <row r="8" spans="2:12" ht="13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13.5" x14ac:dyDescent="0.3">
      <c r="B9" s="1" t="s">
        <v>9</v>
      </c>
      <c r="C9" s="1">
        <f>E3*E5/C4</f>
        <v>7000</v>
      </c>
      <c r="D9" s="1" t="s">
        <v>10</v>
      </c>
      <c r="E9" s="1"/>
      <c r="F9" s="1"/>
      <c r="G9" s="1"/>
      <c r="H9" s="1"/>
      <c r="I9" s="1"/>
      <c r="J9" s="1"/>
      <c r="K9" s="1"/>
      <c r="L9" s="1"/>
    </row>
    <row r="10" spans="2:12" ht="13.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ht="15.5" x14ac:dyDescent="0.4">
      <c r="B12" s="1"/>
      <c r="C12" s="2" t="s">
        <v>11</v>
      </c>
      <c r="D12" s="2" t="s">
        <v>12</v>
      </c>
      <c r="E12" s="2" t="s">
        <v>13</v>
      </c>
      <c r="F12" s="2" t="s">
        <v>14</v>
      </c>
      <c r="G12" s="1"/>
      <c r="H12" s="1"/>
      <c r="I12" s="1"/>
      <c r="J12" s="1"/>
      <c r="K12" s="1"/>
      <c r="L12" s="1"/>
    </row>
    <row r="13" spans="2:12" ht="15.5" x14ac:dyDescent="0.4">
      <c r="B13" s="1"/>
      <c r="C13" s="3">
        <f>C9</f>
        <v>7000</v>
      </c>
      <c r="D13" s="4">
        <v>0</v>
      </c>
      <c r="E13" s="4">
        <f>-C9</f>
        <v>-7000</v>
      </c>
      <c r="F13" s="5">
        <v>0</v>
      </c>
      <c r="G13" s="6" t="s">
        <v>11</v>
      </c>
      <c r="H13" s="1"/>
      <c r="I13" s="1"/>
      <c r="J13" s="1"/>
      <c r="K13" s="1"/>
      <c r="L13" s="1"/>
    </row>
    <row r="14" spans="2:12" ht="15.5" x14ac:dyDescent="0.4">
      <c r="B14" s="7" t="s">
        <v>8</v>
      </c>
      <c r="C14" s="8">
        <v>0</v>
      </c>
      <c r="D14" s="1">
        <v>0</v>
      </c>
      <c r="E14" s="1">
        <v>0</v>
      </c>
      <c r="F14" s="9">
        <v>0</v>
      </c>
      <c r="G14" s="6" t="s">
        <v>12</v>
      </c>
      <c r="H14" s="1"/>
      <c r="I14" s="1"/>
      <c r="J14" s="1"/>
      <c r="K14" s="1"/>
      <c r="L14" s="1"/>
    </row>
    <row r="15" spans="2:12" ht="15.5" x14ac:dyDescent="0.4">
      <c r="B15" s="1"/>
      <c r="C15" s="8">
        <f>E13</f>
        <v>-7000</v>
      </c>
      <c r="D15" s="1">
        <v>0</v>
      </c>
      <c r="E15" s="1">
        <f>C13</f>
        <v>7000</v>
      </c>
      <c r="F15" s="9">
        <v>0</v>
      </c>
      <c r="G15" s="6" t="s">
        <v>13</v>
      </c>
      <c r="H15" s="1"/>
      <c r="I15" s="1"/>
      <c r="J15" s="1"/>
      <c r="K15" s="1"/>
      <c r="L15" s="1"/>
    </row>
    <row r="16" spans="2:12" ht="15.5" x14ac:dyDescent="0.4">
      <c r="B16" s="1"/>
      <c r="C16" s="10">
        <v>0</v>
      </c>
      <c r="D16" s="11">
        <v>0</v>
      </c>
      <c r="E16" s="11">
        <v>0</v>
      </c>
      <c r="F16" s="12">
        <v>0</v>
      </c>
      <c r="G16" s="6" t="s">
        <v>14</v>
      </c>
      <c r="H16" s="1"/>
      <c r="I16" s="1"/>
      <c r="J16" s="1"/>
      <c r="K16" s="1"/>
      <c r="L16" s="1"/>
    </row>
    <row r="17" spans="2:12" ht="13.5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2:12" ht="13.5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13.5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2:12" ht="13.5" x14ac:dyDescent="0.3">
      <c r="B20" s="1"/>
      <c r="C20" s="13">
        <f>COS(RADIANS($C$7))</f>
        <v>0.50000000000000011</v>
      </c>
      <c r="D20" s="14">
        <f>-SIN(RADIANS($C$7))</f>
        <v>0.8660254037844386</v>
      </c>
      <c r="E20" s="4">
        <v>0</v>
      </c>
      <c r="F20" s="5">
        <v>0</v>
      </c>
      <c r="G20" s="1"/>
      <c r="H20" s="1"/>
      <c r="I20" s="13">
        <f t="array" ref="I20:L23">TRANSPOSE(C20:F23)</f>
        <v>0.50000000000000011</v>
      </c>
      <c r="J20" s="14">
        <v>-0.8660254037844386</v>
      </c>
      <c r="K20" s="4">
        <v>0</v>
      </c>
      <c r="L20" s="5">
        <v>0</v>
      </c>
    </row>
    <row r="21" spans="2:12" ht="15" x14ac:dyDescent="0.3">
      <c r="B21" s="1" t="s">
        <v>16</v>
      </c>
      <c r="C21" s="15">
        <f>SIN(RADIANS($C$7))</f>
        <v>-0.8660254037844386</v>
      </c>
      <c r="D21" s="16">
        <f>COS(RADIANS($C$7))</f>
        <v>0.50000000000000011</v>
      </c>
      <c r="E21" s="1">
        <v>0</v>
      </c>
      <c r="F21" s="9">
        <v>0</v>
      </c>
      <c r="G21" s="1"/>
      <c r="H21" s="1" t="s">
        <v>15</v>
      </c>
      <c r="I21" s="15">
        <v>0.8660254037844386</v>
      </c>
      <c r="J21" s="16">
        <v>0.50000000000000011</v>
      </c>
      <c r="K21" s="1">
        <v>0</v>
      </c>
      <c r="L21" s="9">
        <v>0</v>
      </c>
    </row>
    <row r="22" spans="2:12" ht="13.5" x14ac:dyDescent="0.3">
      <c r="B22" s="1"/>
      <c r="C22" s="8">
        <v>0</v>
      </c>
      <c r="D22" s="1">
        <v>0</v>
      </c>
      <c r="E22" s="16">
        <f>COS(RADIANS($C$7))</f>
        <v>0.50000000000000011</v>
      </c>
      <c r="F22" s="17">
        <f>-SIN(RADIANS($C$7))</f>
        <v>0.8660254037844386</v>
      </c>
      <c r="G22" s="1"/>
      <c r="H22" s="1"/>
      <c r="I22" s="8">
        <v>0</v>
      </c>
      <c r="J22" s="1">
        <v>0</v>
      </c>
      <c r="K22" s="16">
        <v>0.50000000000000011</v>
      </c>
      <c r="L22" s="17">
        <v>-0.8660254037844386</v>
      </c>
    </row>
    <row r="23" spans="2:12" ht="13.5" x14ac:dyDescent="0.3">
      <c r="B23" s="1"/>
      <c r="C23" s="10">
        <v>0</v>
      </c>
      <c r="D23" s="11">
        <v>0</v>
      </c>
      <c r="E23" s="18">
        <f>SIN(RADIANS($C$7))</f>
        <v>-0.8660254037844386</v>
      </c>
      <c r="F23" s="19">
        <f>COS(RADIANS($C$7))</f>
        <v>0.50000000000000011</v>
      </c>
      <c r="G23" s="1"/>
      <c r="H23" s="1"/>
      <c r="I23" s="10">
        <v>0</v>
      </c>
      <c r="J23" s="11">
        <v>0</v>
      </c>
      <c r="K23" s="18">
        <v>0.8660254037844386</v>
      </c>
      <c r="L23" s="19">
        <v>0.50000000000000011</v>
      </c>
    </row>
    <row r="24" spans="2:12" ht="13.5" x14ac:dyDescent="0.3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2:12" ht="13.5" x14ac:dyDescent="0.3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2:12" ht="13.5" x14ac:dyDescent="0.3">
      <c r="B26" s="1"/>
      <c r="C26" s="3">
        <f t="array" ref="C26:F29">MMULT(C20:F23,C13:F16)</f>
        <v>3500.0000000000009</v>
      </c>
      <c r="D26" s="4">
        <v>0</v>
      </c>
      <c r="E26" s="4">
        <v>-3500.0000000000009</v>
      </c>
      <c r="F26" s="5">
        <v>0</v>
      </c>
      <c r="G26" s="1"/>
      <c r="H26" s="1"/>
      <c r="I26" s="1"/>
      <c r="J26" s="1"/>
      <c r="K26" s="1"/>
      <c r="L26" s="1"/>
    </row>
    <row r="27" spans="2:12" ht="15" x14ac:dyDescent="0.3">
      <c r="B27" s="1" t="s">
        <v>17</v>
      </c>
      <c r="C27" s="8">
        <v>-6062.1778264910699</v>
      </c>
      <c r="D27" s="1">
        <v>0</v>
      </c>
      <c r="E27" s="1">
        <v>6062.1778264910699</v>
      </c>
      <c r="F27" s="9">
        <v>0</v>
      </c>
      <c r="G27" s="1"/>
      <c r="H27" s="1"/>
      <c r="I27" s="1"/>
      <c r="J27" s="1"/>
      <c r="K27" s="1"/>
      <c r="L27" s="1"/>
    </row>
    <row r="28" spans="2:12" ht="13.5" x14ac:dyDescent="0.3">
      <c r="B28" s="1"/>
      <c r="C28" s="8">
        <v>-3500.0000000000009</v>
      </c>
      <c r="D28" s="1">
        <v>0</v>
      </c>
      <c r="E28" s="1">
        <v>3500.0000000000009</v>
      </c>
      <c r="F28" s="9">
        <v>0</v>
      </c>
      <c r="G28" s="1"/>
      <c r="H28" s="1"/>
      <c r="I28" s="1"/>
      <c r="J28" s="1"/>
      <c r="K28" s="1"/>
      <c r="L28" s="1"/>
    </row>
    <row r="29" spans="2:12" ht="13.5" x14ac:dyDescent="0.3">
      <c r="B29" s="1"/>
      <c r="C29" s="10">
        <v>6062.1778264910699</v>
      </c>
      <c r="D29" s="11">
        <v>0</v>
      </c>
      <c r="E29" s="11">
        <v>-6062.1778264910699</v>
      </c>
      <c r="F29" s="12">
        <v>0</v>
      </c>
      <c r="G29" s="1"/>
      <c r="H29" s="1"/>
      <c r="I29" s="1"/>
      <c r="J29" s="1"/>
      <c r="K29" s="1"/>
      <c r="L29" s="1"/>
    </row>
    <row r="30" spans="2:12" ht="13.5" x14ac:dyDescent="0.3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2" ht="13.5" x14ac:dyDescent="0.3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2:12" ht="13.5" x14ac:dyDescent="0.3">
      <c r="B32" s="1"/>
      <c r="C32" s="13">
        <f t="array" ref="C32:F35">MMULT(C26:F29,I20:L23)</f>
        <v>1750.0000000000009</v>
      </c>
      <c r="D32" s="14">
        <v>-3031.0889132455359</v>
      </c>
      <c r="E32" s="14">
        <v>-1750.0000000000009</v>
      </c>
      <c r="F32" s="20">
        <v>3031.0889132455359</v>
      </c>
      <c r="G32" s="1"/>
      <c r="H32" s="1"/>
      <c r="I32" s="1"/>
      <c r="J32" s="1"/>
      <c r="K32" s="1"/>
      <c r="L32" s="1"/>
    </row>
    <row r="33" spans="2:12" ht="15" x14ac:dyDescent="0.3">
      <c r="B33" s="1" t="s">
        <v>21</v>
      </c>
      <c r="C33" s="15">
        <v>-3031.0889132455354</v>
      </c>
      <c r="D33" s="16">
        <v>5249.9999999999991</v>
      </c>
      <c r="E33" s="16">
        <v>3031.0889132455354</v>
      </c>
      <c r="F33" s="17">
        <v>-5249.9999999999991</v>
      </c>
      <c r="G33" s="1"/>
      <c r="H33" s="1"/>
      <c r="I33" s="1"/>
      <c r="J33" s="1"/>
      <c r="K33" s="1"/>
      <c r="L33" s="1"/>
    </row>
    <row r="34" spans="2:12" ht="13.5" x14ac:dyDescent="0.3">
      <c r="B34" s="1"/>
      <c r="C34" s="15">
        <v>-1750.0000000000009</v>
      </c>
      <c r="D34" s="16">
        <v>3031.0889132455359</v>
      </c>
      <c r="E34" s="16">
        <v>1750.0000000000009</v>
      </c>
      <c r="F34" s="17">
        <v>-3031.0889132455359</v>
      </c>
      <c r="G34" s="1"/>
      <c r="H34" s="1"/>
      <c r="I34" s="1"/>
      <c r="J34" s="1"/>
      <c r="K34" s="1"/>
      <c r="L34" s="1"/>
    </row>
    <row r="35" spans="2:12" ht="13.5" x14ac:dyDescent="0.3">
      <c r="B35" s="1"/>
      <c r="C35" s="21">
        <v>3031.0889132455354</v>
      </c>
      <c r="D35" s="18">
        <v>-5249.9999999999991</v>
      </c>
      <c r="E35" s="18">
        <v>-3031.0889132455354</v>
      </c>
      <c r="F35" s="19">
        <v>5249.9999999999991</v>
      </c>
      <c r="G35" s="1"/>
      <c r="H35" s="1"/>
      <c r="I35" s="1"/>
      <c r="J35" s="1"/>
      <c r="K35" s="1"/>
      <c r="L35" s="1"/>
    </row>
    <row r="36" spans="2:12" ht="13.5" x14ac:dyDescent="0.3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ht="13.5" x14ac:dyDescent="0.3">
      <c r="B37" s="1"/>
      <c r="C37" s="1">
        <v>1</v>
      </c>
      <c r="D37" s="1">
        <v>2</v>
      </c>
      <c r="E37" s="1">
        <v>3</v>
      </c>
      <c r="F37" s="1">
        <v>4</v>
      </c>
      <c r="G37" s="1">
        <v>5</v>
      </c>
      <c r="H37" s="1">
        <v>6</v>
      </c>
      <c r="I37" s="1"/>
      <c r="J37" s="1"/>
      <c r="K37" s="1"/>
      <c r="L37" s="1"/>
    </row>
    <row r="38" spans="2:12" ht="13.5" x14ac:dyDescent="0.3">
      <c r="B38" s="1"/>
      <c r="C38" s="3">
        <v>0</v>
      </c>
      <c r="D38" s="4">
        <v>0</v>
      </c>
      <c r="E38" s="4">
        <v>1</v>
      </c>
      <c r="F38" s="4">
        <v>0</v>
      </c>
      <c r="G38" s="4">
        <v>0</v>
      </c>
      <c r="H38" s="5">
        <v>0</v>
      </c>
      <c r="I38" s="1">
        <v>3</v>
      </c>
      <c r="J38" s="1"/>
      <c r="K38" s="1"/>
      <c r="L38" s="1"/>
    </row>
    <row r="39" spans="2:12" ht="13.5" x14ac:dyDescent="0.3">
      <c r="B39" s="1"/>
      <c r="C39" s="8">
        <v>0</v>
      </c>
      <c r="D39" s="1">
        <v>0</v>
      </c>
      <c r="E39" s="1">
        <v>0</v>
      </c>
      <c r="F39" s="1">
        <v>1</v>
      </c>
      <c r="G39" s="1">
        <v>0</v>
      </c>
      <c r="H39" s="9">
        <v>0</v>
      </c>
      <c r="I39" s="1">
        <v>4</v>
      </c>
      <c r="J39" s="1"/>
      <c r="K39" s="1"/>
      <c r="L39" s="1"/>
    </row>
    <row r="40" spans="2:12" ht="13.5" x14ac:dyDescent="0.3">
      <c r="B40" s="1" t="s">
        <v>19</v>
      </c>
      <c r="C40" s="8">
        <v>0</v>
      </c>
      <c r="D40" s="1">
        <v>0</v>
      </c>
      <c r="E40" s="1">
        <v>0</v>
      </c>
      <c r="F40" s="1">
        <v>0</v>
      </c>
      <c r="G40" s="1">
        <v>1</v>
      </c>
      <c r="H40" s="9">
        <v>0</v>
      </c>
      <c r="I40" s="1">
        <v>5</v>
      </c>
      <c r="J40" s="1"/>
      <c r="K40" s="1"/>
      <c r="L40" s="1"/>
    </row>
    <row r="41" spans="2:12" ht="13.5" x14ac:dyDescent="0.3">
      <c r="B41" s="1"/>
      <c r="C41" s="10">
        <v>0</v>
      </c>
      <c r="D41" s="11">
        <v>0</v>
      </c>
      <c r="E41" s="11">
        <v>0</v>
      </c>
      <c r="F41" s="11">
        <v>0</v>
      </c>
      <c r="G41" s="11">
        <v>0</v>
      </c>
      <c r="H41" s="12">
        <v>1</v>
      </c>
      <c r="I41" s="1">
        <v>6</v>
      </c>
      <c r="J41" s="1"/>
      <c r="K41" s="1"/>
      <c r="L41" s="1"/>
    </row>
    <row r="42" spans="2:12" ht="13.5" x14ac:dyDescent="0.3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ht="13.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ht="13.5" x14ac:dyDescent="0.3">
      <c r="B44" s="1"/>
      <c r="C44" s="3">
        <f t="array" ref="C44:F49">TRANSPOSE(C38:H41)</f>
        <v>0</v>
      </c>
      <c r="D44" s="4">
        <v>0</v>
      </c>
      <c r="E44" s="4">
        <v>0</v>
      </c>
      <c r="F44" s="5">
        <v>0</v>
      </c>
      <c r="G44" s="1"/>
      <c r="H44" s="1"/>
      <c r="I44" s="1"/>
      <c r="J44" s="1"/>
      <c r="K44" s="1"/>
      <c r="L44" s="1"/>
    </row>
    <row r="45" spans="2:12" ht="13.5" x14ac:dyDescent="0.3">
      <c r="B45" s="1"/>
      <c r="C45" s="8">
        <v>0</v>
      </c>
      <c r="D45" s="1">
        <v>0</v>
      </c>
      <c r="E45" s="1">
        <v>0</v>
      </c>
      <c r="F45" s="9">
        <v>0</v>
      </c>
      <c r="G45" s="1"/>
      <c r="H45" s="1"/>
      <c r="I45" s="1"/>
      <c r="J45" s="1"/>
      <c r="K45" s="1"/>
      <c r="L45" s="1"/>
    </row>
    <row r="46" spans="2:12" ht="13.5" x14ac:dyDescent="0.3">
      <c r="B46" s="1" t="s">
        <v>20</v>
      </c>
      <c r="C46" s="8">
        <v>1</v>
      </c>
      <c r="D46" s="1">
        <v>0</v>
      </c>
      <c r="E46" s="1">
        <v>0</v>
      </c>
      <c r="F46" s="9">
        <v>0</v>
      </c>
      <c r="G46" s="1"/>
      <c r="H46" s="1"/>
      <c r="I46" s="1"/>
      <c r="J46" s="1"/>
      <c r="K46" s="1"/>
      <c r="L46" s="1"/>
    </row>
    <row r="47" spans="2:12" ht="13.5" x14ac:dyDescent="0.3">
      <c r="B47" s="1"/>
      <c r="C47" s="8">
        <v>0</v>
      </c>
      <c r="D47" s="1">
        <v>1</v>
      </c>
      <c r="E47" s="1">
        <v>0</v>
      </c>
      <c r="F47" s="9">
        <v>0</v>
      </c>
      <c r="G47" s="1"/>
      <c r="H47" s="1"/>
      <c r="I47" s="1"/>
      <c r="J47" s="1"/>
      <c r="K47" s="1"/>
      <c r="L47" s="1"/>
    </row>
    <row r="48" spans="2:12" ht="13.5" x14ac:dyDescent="0.3">
      <c r="B48" s="1"/>
      <c r="C48" s="8">
        <v>0</v>
      </c>
      <c r="D48" s="1">
        <v>0</v>
      </c>
      <c r="E48" s="1">
        <v>1</v>
      </c>
      <c r="F48" s="9">
        <v>0</v>
      </c>
      <c r="G48" s="1"/>
      <c r="H48" s="1"/>
      <c r="I48" s="1"/>
      <c r="J48" s="1"/>
      <c r="K48" s="1"/>
      <c r="L48" s="1"/>
    </row>
    <row r="49" spans="2:12" ht="13.5" x14ac:dyDescent="0.3">
      <c r="B49" s="1"/>
      <c r="C49" s="10">
        <v>0</v>
      </c>
      <c r="D49" s="11">
        <v>0</v>
      </c>
      <c r="E49" s="11">
        <v>0</v>
      </c>
      <c r="F49" s="12">
        <v>1</v>
      </c>
      <c r="G49" s="1"/>
      <c r="H49" s="1"/>
      <c r="I49" s="1"/>
      <c r="J49" s="1"/>
      <c r="K49" s="1"/>
      <c r="L49" s="1"/>
    </row>
    <row r="50" spans="2:12" ht="13.5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ht="13.5" x14ac:dyDescent="0.3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ht="13.5" x14ac:dyDescent="0.3">
      <c r="B52" s="1"/>
      <c r="C52" s="3">
        <f t="array" ref="C52:F57">MMULT(C44:F49,C32:F35)</f>
        <v>0</v>
      </c>
      <c r="D52" s="4">
        <v>0</v>
      </c>
      <c r="E52" s="4">
        <v>0</v>
      </c>
      <c r="F52" s="5">
        <v>0</v>
      </c>
      <c r="G52" s="1"/>
      <c r="H52" s="1"/>
      <c r="I52" s="1"/>
      <c r="J52" s="1"/>
      <c r="K52" s="1"/>
      <c r="L52" s="1"/>
    </row>
    <row r="53" spans="2:12" ht="13.5" x14ac:dyDescent="0.3">
      <c r="B53" s="1"/>
      <c r="C53" s="8">
        <v>0</v>
      </c>
      <c r="D53" s="1">
        <v>0</v>
      </c>
      <c r="E53" s="1">
        <v>0</v>
      </c>
      <c r="F53" s="9">
        <v>0</v>
      </c>
      <c r="G53" s="1"/>
      <c r="H53" s="1"/>
      <c r="I53" s="1"/>
      <c r="J53" s="1"/>
      <c r="K53" s="1"/>
      <c r="L53" s="1"/>
    </row>
    <row r="54" spans="2:12" ht="15" x14ac:dyDescent="0.3">
      <c r="B54" s="1" t="s">
        <v>22</v>
      </c>
      <c r="C54" s="8">
        <v>1750.0000000000009</v>
      </c>
      <c r="D54" s="1">
        <v>-3031.0889132455359</v>
      </c>
      <c r="E54" s="1">
        <v>-1750.0000000000009</v>
      </c>
      <c r="F54" s="9">
        <v>3031.0889132455359</v>
      </c>
      <c r="G54" s="1"/>
      <c r="H54" s="1"/>
      <c r="I54" s="1"/>
      <c r="J54" s="1"/>
      <c r="K54" s="1"/>
      <c r="L54" s="1"/>
    </row>
    <row r="55" spans="2:12" ht="13.5" x14ac:dyDescent="0.3">
      <c r="B55" s="1"/>
      <c r="C55" s="8">
        <v>-3031.0889132455354</v>
      </c>
      <c r="D55" s="1">
        <v>5249.9999999999991</v>
      </c>
      <c r="E55" s="1">
        <v>3031.0889132455354</v>
      </c>
      <c r="F55" s="9">
        <v>-5249.9999999999991</v>
      </c>
      <c r="G55" s="1"/>
      <c r="H55" s="1"/>
      <c r="I55" s="1"/>
      <c r="J55" s="1"/>
      <c r="K55" s="1"/>
      <c r="L55" s="1"/>
    </row>
    <row r="56" spans="2:12" ht="13.5" x14ac:dyDescent="0.3">
      <c r="B56" s="1"/>
      <c r="C56" s="8">
        <v>-1750.0000000000009</v>
      </c>
      <c r="D56" s="1">
        <v>3031.0889132455359</v>
      </c>
      <c r="E56" s="1">
        <v>1750.0000000000009</v>
      </c>
      <c r="F56" s="9">
        <v>-3031.0889132455359</v>
      </c>
      <c r="G56" s="1"/>
      <c r="H56" s="1"/>
      <c r="I56" s="1"/>
      <c r="J56" s="1"/>
      <c r="K56" s="1"/>
      <c r="L56" s="1"/>
    </row>
    <row r="57" spans="2:12" ht="13.5" x14ac:dyDescent="0.3">
      <c r="B57" s="1"/>
      <c r="C57" s="10">
        <v>3031.0889132455354</v>
      </c>
      <c r="D57" s="11">
        <v>-5249.9999999999991</v>
      </c>
      <c r="E57" s="11">
        <v>-3031.0889132455354</v>
      </c>
      <c r="F57" s="12">
        <v>5249.9999999999991</v>
      </c>
      <c r="G57" s="1"/>
      <c r="H57" s="1"/>
      <c r="I57" s="1"/>
      <c r="J57" s="1"/>
      <c r="K57" s="1"/>
      <c r="L57" s="1"/>
    </row>
    <row r="58" spans="2:12" ht="13.5" x14ac:dyDescent="0.3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ht="13.5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ht="13.5" x14ac:dyDescent="0.3">
      <c r="B60" s="1"/>
      <c r="C60" s="3">
        <f t="array" ref="C60:H65">MMULT(C52:F57,C38:H41)</f>
        <v>0</v>
      </c>
      <c r="D60" s="4">
        <v>0</v>
      </c>
      <c r="E60" s="4">
        <v>0</v>
      </c>
      <c r="F60" s="4">
        <v>0</v>
      </c>
      <c r="G60" s="4">
        <v>0</v>
      </c>
      <c r="H60" s="5">
        <v>0</v>
      </c>
      <c r="I60" s="1"/>
      <c r="J60" s="1"/>
      <c r="K60" s="1"/>
      <c r="L60" s="1"/>
    </row>
    <row r="61" spans="2:12" ht="13.5" x14ac:dyDescent="0.3">
      <c r="B61" s="1"/>
      <c r="C61" s="8">
        <v>0</v>
      </c>
      <c r="D61" s="1">
        <v>0</v>
      </c>
      <c r="E61" s="1">
        <v>0</v>
      </c>
      <c r="F61" s="1">
        <v>0</v>
      </c>
      <c r="G61" s="1">
        <v>0</v>
      </c>
      <c r="H61" s="9">
        <v>0</v>
      </c>
      <c r="I61" s="1"/>
      <c r="J61" s="1"/>
      <c r="K61" s="1"/>
      <c r="L61" s="1"/>
    </row>
    <row r="62" spans="2:12" ht="15" x14ac:dyDescent="0.3">
      <c r="B62" s="1" t="s">
        <v>23</v>
      </c>
      <c r="C62" s="8">
        <v>0</v>
      </c>
      <c r="D62" s="1">
        <v>0</v>
      </c>
      <c r="E62" s="1">
        <v>1750.0000000000009</v>
      </c>
      <c r="F62" s="1">
        <v>-3031.0889132455359</v>
      </c>
      <c r="G62" s="1">
        <v>-1750.0000000000009</v>
      </c>
      <c r="H62" s="9">
        <v>3031.0889132455359</v>
      </c>
      <c r="I62" s="1"/>
      <c r="J62" s="1"/>
      <c r="K62" s="1"/>
      <c r="L62" s="1"/>
    </row>
    <row r="63" spans="2:12" ht="13.5" x14ac:dyDescent="0.3">
      <c r="B63" s="1"/>
      <c r="C63" s="8">
        <v>0</v>
      </c>
      <c r="D63" s="1">
        <v>0</v>
      </c>
      <c r="E63" s="1">
        <v>-3031.0889132455354</v>
      </c>
      <c r="F63" s="1">
        <v>5249.9999999999991</v>
      </c>
      <c r="G63" s="1">
        <v>3031.0889132455354</v>
      </c>
      <c r="H63" s="9">
        <v>-5249.9999999999991</v>
      </c>
      <c r="I63" s="1"/>
      <c r="J63" s="1"/>
      <c r="K63" s="1"/>
      <c r="L63" s="1"/>
    </row>
    <row r="64" spans="2:12" ht="13.5" x14ac:dyDescent="0.3">
      <c r="B64" s="1"/>
      <c r="C64" s="8">
        <v>0</v>
      </c>
      <c r="D64" s="1">
        <v>0</v>
      </c>
      <c r="E64" s="1">
        <v>-1750.0000000000009</v>
      </c>
      <c r="F64" s="1">
        <v>3031.0889132455359</v>
      </c>
      <c r="G64" s="1">
        <v>1750.0000000000009</v>
      </c>
      <c r="H64" s="9">
        <v>-3031.0889132455359</v>
      </c>
      <c r="I64" s="1"/>
      <c r="J64" s="1"/>
      <c r="K64" s="1"/>
      <c r="L64" s="1"/>
    </row>
    <row r="65" spans="2:12" ht="13.5" x14ac:dyDescent="0.3">
      <c r="B65" s="1"/>
      <c r="C65" s="10">
        <v>0</v>
      </c>
      <c r="D65" s="11">
        <v>0</v>
      </c>
      <c r="E65" s="11">
        <v>3031.0889132455354</v>
      </c>
      <c r="F65" s="11">
        <v>-5249.9999999999991</v>
      </c>
      <c r="G65" s="11">
        <v>-3031.0889132455354</v>
      </c>
      <c r="H65" s="12">
        <v>5249.9999999999991</v>
      </c>
      <c r="I65" s="1"/>
      <c r="J65" s="1"/>
      <c r="K65" s="1"/>
      <c r="L65" s="1"/>
    </row>
  </sheetData>
  <phoneticPr fontId="5" type="noConversion"/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K76"/>
  <sheetViews>
    <sheetView zoomScale="55" zoomScaleNormal="55" workbookViewId="0">
      <selection activeCell="L1" sqref="L1:AF1048576"/>
    </sheetView>
  </sheetViews>
  <sheetFormatPr baseColWidth="10" defaultRowHeight="13.5" x14ac:dyDescent="0.3"/>
  <cols>
    <col min="1" max="2" width="11.54296875" style="1" customWidth="1"/>
    <col min="3" max="4" width="13" style="1" bestFit="1" customWidth="1"/>
    <col min="5" max="6" width="13.1796875" style="1" customWidth="1"/>
    <col min="7" max="9" width="11.54296875" style="1" customWidth="1"/>
    <col min="10" max="10" width="11.54296875" customWidth="1"/>
  </cols>
  <sheetData>
    <row r="2" spans="2:11" x14ac:dyDescent="0.3">
      <c r="B2" s="22" t="s">
        <v>25</v>
      </c>
    </row>
    <row r="4" spans="2:11" x14ac:dyDescent="0.3">
      <c r="C4" s="60">
        <f>'Barra 1'!C60+'Barra 2'!C60+'Barra 3'!C60</f>
        <v>8750</v>
      </c>
      <c r="D4" s="61">
        <f>'Barra 1'!D60+'Barra 2'!D60+'Barra 3'!D60</f>
        <v>3031.0889132455359</v>
      </c>
      <c r="E4" s="61">
        <f>'Barra 1'!E60+'Barra 2'!E60+'Barra 3'!E60</f>
        <v>-1750.0000000000009</v>
      </c>
      <c r="F4" s="61">
        <f>'Barra 1'!F60+'Barra 2'!F60+'Barra 3'!F60</f>
        <v>-3031.0889132455359</v>
      </c>
      <c r="G4" s="61">
        <f>'Barra 1'!G60+'Barra 2'!G60+'Barra 3'!G60</f>
        <v>-7000</v>
      </c>
      <c r="H4" s="62">
        <f>'Barra 1'!H60+'Barra 2'!H60+'Barra 3'!H60</f>
        <v>0</v>
      </c>
      <c r="J4" s="46"/>
      <c r="K4" s="46"/>
    </row>
    <row r="5" spans="2:11" x14ac:dyDescent="0.3">
      <c r="C5" s="63">
        <f>'Barra 1'!C61+'Barra 2'!C61+'Barra 3'!C61</f>
        <v>3031.0889132455354</v>
      </c>
      <c r="D5" s="64">
        <f>'Barra 1'!D61+'Barra 2'!D61+'Barra 3'!D61</f>
        <v>5249.9999999999991</v>
      </c>
      <c r="E5" s="64">
        <f>'Barra 1'!E61+'Barra 2'!E61+'Barra 3'!E61</f>
        <v>-3031.0889132455354</v>
      </c>
      <c r="F5" s="64">
        <f>'Barra 1'!F61+'Barra 2'!F61+'Barra 3'!F61</f>
        <v>-5249.9999999999991</v>
      </c>
      <c r="G5" s="64">
        <f>'Barra 1'!G61+'Barra 2'!G61+'Barra 3'!G61</f>
        <v>0</v>
      </c>
      <c r="H5" s="65">
        <f>'Barra 1'!H61+'Barra 2'!H61+'Barra 3'!H61</f>
        <v>0</v>
      </c>
      <c r="J5" s="46"/>
      <c r="K5" s="46"/>
    </row>
    <row r="6" spans="2:11" x14ac:dyDescent="0.3">
      <c r="B6" s="1" t="s">
        <v>24</v>
      </c>
      <c r="C6" s="63">
        <f>'Barra 1'!C62+'Barra 2'!C62+'Barra 3'!C62</f>
        <v>-1750.0000000000009</v>
      </c>
      <c r="D6" s="64">
        <f>'Barra 1'!D62+'Barra 2'!D62+'Barra 3'!D62</f>
        <v>-3031.0889132455359</v>
      </c>
      <c r="E6" s="16">
        <f>'Barra 1'!E62+'Barra 2'!E62+'Barra 3'!E62</f>
        <v>3500.0000000000018</v>
      </c>
      <c r="F6" s="16">
        <f>'Barra 1'!F62+'Barra 2'!F62+'Barra 3'!F62</f>
        <v>0</v>
      </c>
      <c r="G6" s="16">
        <f>'Barra 1'!G62+'Barra 2'!G62+'Barra 3'!G62</f>
        <v>-1750.0000000000009</v>
      </c>
      <c r="H6" s="65">
        <f>'Barra 1'!H62+'Barra 2'!H62+'Barra 3'!H62</f>
        <v>3031.0889132455359</v>
      </c>
      <c r="J6" s="46"/>
      <c r="K6" s="46"/>
    </row>
    <row r="7" spans="2:11" x14ac:dyDescent="0.3">
      <c r="C7" s="63">
        <f>'Barra 1'!C63+'Barra 2'!C63+'Barra 3'!C63</f>
        <v>-3031.0889132455354</v>
      </c>
      <c r="D7" s="64">
        <f>'Barra 1'!D63+'Barra 2'!D63+'Barra 3'!D63</f>
        <v>-5249.9999999999991</v>
      </c>
      <c r="E7" s="16">
        <f>'Barra 1'!E63+'Barra 2'!E63+'Barra 3'!E63</f>
        <v>0</v>
      </c>
      <c r="F7" s="16">
        <f>'Barra 1'!F63+'Barra 2'!F63+'Barra 3'!F63</f>
        <v>10499.999999999998</v>
      </c>
      <c r="G7" s="16">
        <f>'Barra 1'!G63+'Barra 2'!G63+'Barra 3'!G63</f>
        <v>3031.0889132455354</v>
      </c>
      <c r="H7" s="65">
        <f>'Barra 1'!H63+'Barra 2'!H63+'Barra 3'!H63</f>
        <v>-5249.9999999999991</v>
      </c>
      <c r="J7" s="46"/>
      <c r="K7" s="46"/>
    </row>
    <row r="8" spans="2:11" x14ac:dyDescent="0.3">
      <c r="C8" s="63">
        <f>'Barra 1'!C64+'Barra 2'!C64+'Barra 3'!C64</f>
        <v>-7000</v>
      </c>
      <c r="D8" s="64">
        <f>'Barra 1'!D64+'Barra 2'!D64+'Barra 3'!D64</f>
        <v>0</v>
      </c>
      <c r="E8" s="16">
        <f>'Barra 1'!E64+'Barra 2'!E64+'Barra 3'!E64</f>
        <v>-1750.0000000000009</v>
      </c>
      <c r="F8" s="16">
        <f>'Barra 1'!F64+'Barra 2'!F64+'Barra 3'!F64</f>
        <v>3031.0889132455359</v>
      </c>
      <c r="G8" s="16">
        <f>'Barra 1'!G64+'Barra 2'!G64+'Barra 3'!G64</f>
        <v>8750</v>
      </c>
      <c r="H8" s="65">
        <f>'Barra 1'!H64+'Barra 2'!H64+'Barra 3'!H64</f>
        <v>-3031.0889132455359</v>
      </c>
      <c r="J8" s="46"/>
      <c r="K8" s="46"/>
    </row>
    <row r="9" spans="2:11" x14ac:dyDescent="0.3">
      <c r="C9" s="66">
        <f>'Barra 1'!C65+'Barra 2'!C65+'Barra 3'!C65</f>
        <v>0</v>
      </c>
      <c r="D9" s="67">
        <f>'Barra 1'!D65+'Barra 2'!D65+'Barra 3'!D65</f>
        <v>0</v>
      </c>
      <c r="E9" s="67">
        <f>'Barra 1'!E65+'Barra 2'!E65+'Barra 3'!E65</f>
        <v>3031.0889132455354</v>
      </c>
      <c r="F9" s="67">
        <f>'Barra 1'!F65+'Barra 2'!F65+'Barra 3'!F65</f>
        <v>-5249.9999999999991</v>
      </c>
      <c r="G9" s="67">
        <f>'Barra 1'!G65+'Barra 2'!G65+'Barra 3'!G65</f>
        <v>-3031.0889132455354</v>
      </c>
      <c r="H9" s="68">
        <f>'Barra 1'!H65+'Barra 2'!H65+'Barra 3'!H65</f>
        <v>5249.9999999999991</v>
      </c>
      <c r="J9" s="46"/>
      <c r="K9" s="46"/>
    </row>
    <row r="12" spans="2:11" x14ac:dyDescent="0.3">
      <c r="B12" s="22" t="s">
        <v>27</v>
      </c>
    </row>
    <row r="13" spans="2:11" ht="14" x14ac:dyDescent="0.3">
      <c r="B13" s="22"/>
      <c r="E13" s="45"/>
    </row>
    <row r="14" spans="2:11" ht="14" x14ac:dyDescent="0.3">
      <c r="B14" s="22"/>
      <c r="C14" s="69">
        <v>0</v>
      </c>
      <c r="E14" s="45" t="s">
        <v>48</v>
      </c>
      <c r="F14" s="1">
        <v>0</v>
      </c>
      <c r="G14" s="1" t="s">
        <v>18</v>
      </c>
    </row>
    <row r="15" spans="2:11" x14ac:dyDescent="0.3">
      <c r="C15" s="70">
        <v>0</v>
      </c>
    </row>
    <row r="16" spans="2:11" x14ac:dyDescent="0.3">
      <c r="C16" s="48">
        <f t="array" ref="C16:C17">MMULT(F16:G17,J16:J17)</f>
        <v>2000</v>
      </c>
      <c r="F16" s="13">
        <f>COS(RADIANS($F$14))</f>
        <v>1</v>
      </c>
      <c r="G16" s="20">
        <f>-SIN(RADIANS($F$14))</f>
        <v>0</v>
      </c>
      <c r="J16" s="23">
        <v>2000</v>
      </c>
    </row>
    <row r="17" spans="2:10" ht="15" x14ac:dyDescent="0.3">
      <c r="B17" s="1" t="s">
        <v>28</v>
      </c>
      <c r="C17" s="48">
        <v>0</v>
      </c>
      <c r="E17" s="1" t="s">
        <v>16</v>
      </c>
      <c r="F17" s="21">
        <f>SIN(RADIANS($F$14))</f>
        <v>0</v>
      </c>
      <c r="G17" s="19">
        <f>COS(RADIANS($F$14))</f>
        <v>1</v>
      </c>
      <c r="I17" s="7" t="s">
        <v>28</v>
      </c>
      <c r="J17" s="25">
        <v>0</v>
      </c>
    </row>
    <row r="18" spans="2:10" x14ac:dyDescent="0.3">
      <c r="C18" s="48">
        <v>0</v>
      </c>
      <c r="J18" s="1"/>
    </row>
    <row r="19" spans="2:10" x14ac:dyDescent="0.3">
      <c r="C19" s="71">
        <v>0</v>
      </c>
    </row>
    <row r="22" spans="2:10" x14ac:dyDescent="0.3">
      <c r="B22" s="22" t="s">
        <v>26</v>
      </c>
    </row>
    <row r="24" spans="2:10" x14ac:dyDescent="0.3">
      <c r="C24" s="13">
        <f t="shared" ref="C24:E26" si="0">E6</f>
        <v>3500.0000000000018</v>
      </c>
      <c r="D24" s="14">
        <f t="shared" si="0"/>
        <v>0</v>
      </c>
      <c r="E24" s="20">
        <f t="shared" si="0"/>
        <v>-1750.0000000000009</v>
      </c>
    </row>
    <row r="25" spans="2:10" x14ac:dyDescent="0.3">
      <c r="B25" s="1" t="s">
        <v>24</v>
      </c>
      <c r="C25" s="15">
        <f t="shared" si="0"/>
        <v>0</v>
      </c>
      <c r="D25" s="16">
        <f t="shared" si="0"/>
        <v>10499.999999999998</v>
      </c>
      <c r="E25" s="17">
        <f t="shared" si="0"/>
        <v>3031.0889132455354</v>
      </c>
    </row>
    <row r="26" spans="2:10" x14ac:dyDescent="0.3">
      <c r="C26" s="21">
        <f t="shared" si="0"/>
        <v>-1750.0000000000009</v>
      </c>
      <c r="D26" s="18">
        <f t="shared" si="0"/>
        <v>3031.0889132455359</v>
      </c>
      <c r="E26" s="19">
        <f t="shared" si="0"/>
        <v>8750</v>
      </c>
    </row>
    <row r="29" spans="2:10" x14ac:dyDescent="0.3">
      <c r="C29" s="47">
        <f>C16</f>
        <v>2000</v>
      </c>
    </row>
    <row r="30" spans="2:10" x14ac:dyDescent="0.3">
      <c r="B30" s="1" t="s">
        <v>28</v>
      </c>
      <c r="C30" s="48">
        <f>C17</f>
        <v>0</v>
      </c>
    </row>
    <row r="31" spans="2:10" x14ac:dyDescent="0.3">
      <c r="C31" s="49">
        <f>C18</f>
        <v>0</v>
      </c>
    </row>
    <row r="34" spans="2:5" x14ac:dyDescent="0.3">
      <c r="B34" s="22" t="s">
        <v>31</v>
      </c>
    </row>
    <row r="36" spans="2:5" x14ac:dyDescent="0.3">
      <c r="C36" s="26">
        <f t="array" ref="C36:E38">MINVERSE(C24:E26)</f>
        <v>3.2142857142857125E-4</v>
      </c>
      <c r="D36" s="27">
        <v>-2.0619652471058069E-5</v>
      </c>
      <c r="E36" s="28">
        <v>7.1428571428571434E-5</v>
      </c>
    </row>
    <row r="37" spans="2:5" x14ac:dyDescent="0.3">
      <c r="B37" s="1" t="s">
        <v>29</v>
      </c>
      <c r="C37" s="29">
        <v>-2.0619652471058069E-5</v>
      </c>
      <c r="D37" s="30">
        <v>1.0714285714285716E-4</v>
      </c>
      <c r="E37" s="31">
        <v>-4.1239304942116137E-5</v>
      </c>
    </row>
    <row r="38" spans="2:5" x14ac:dyDescent="0.3">
      <c r="C38" s="32">
        <v>7.1428571428571434E-5</v>
      </c>
      <c r="D38" s="33">
        <v>-4.1239304942116137E-5</v>
      </c>
      <c r="E38" s="34">
        <v>1.4285714285714287E-4</v>
      </c>
    </row>
    <row r="41" spans="2:5" x14ac:dyDescent="0.3">
      <c r="C41" s="35">
        <f t="array" ref="C41:C43">MMULT(C36:E38,C29:C31)</f>
        <v>0.64285714285714246</v>
      </c>
    </row>
    <row r="42" spans="2:5" x14ac:dyDescent="0.3">
      <c r="B42" s="1" t="s">
        <v>30</v>
      </c>
      <c r="C42" s="36">
        <v>-4.123930494211614E-2</v>
      </c>
    </row>
    <row r="43" spans="2:5" x14ac:dyDescent="0.3">
      <c r="C43" s="37">
        <v>0.14285714285714288</v>
      </c>
    </row>
    <row r="46" spans="2:5" x14ac:dyDescent="0.3">
      <c r="C46" s="23">
        <v>0</v>
      </c>
    </row>
    <row r="47" spans="2:5" x14ac:dyDescent="0.3">
      <c r="C47" s="24">
        <v>0</v>
      </c>
    </row>
    <row r="48" spans="2:5" x14ac:dyDescent="0.3">
      <c r="B48" s="1" t="s">
        <v>30</v>
      </c>
      <c r="C48" s="36">
        <f>C41</f>
        <v>0.64285714285714246</v>
      </c>
    </row>
    <row r="49" spans="2:3" x14ac:dyDescent="0.3">
      <c r="C49" s="36">
        <f>C42</f>
        <v>-4.123930494211614E-2</v>
      </c>
    </row>
    <row r="50" spans="2:3" x14ac:dyDescent="0.3">
      <c r="C50" s="36">
        <f>C43</f>
        <v>0.14285714285714288</v>
      </c>
    </row>
    <row r="51" spans="2:3" x14ac:dyDescent="0.3">
      <c r="C51" s="25">
        <v>0</v>
      </c>
    </row>
    <row r="54" spans="2:3" x14ac:dyDescent="0.3">
      <c r="C54" s="38">
        <f t="array" ref="C54:C59">MMULT(C4:H9,C46:C51)</f>
        <v>-2000</v>
      </c>
    </row>
    <row r="55" spans="2:3" x14ac:dyDescent="0.3">
      <c r="C55" s="39">
        <v>-1732.0508075688761</v>
      </c>
    </row>
    <row r="56" spans="2:3" x14ac:dyDescent="0.3">
      <c r="B56" s="1" t="s">
        <v>53</v>
      </c>
      <c r="C56" s="40">
        <v>1999.9999999999998</v>
      </c>
    </row>
    <row r="57" spans="2:3" x14ac:dyDescent="0.3">
      <c r="C57" s="40">
        <v>0</v>
      </c>
    </row>
    <row r="58" spans="2:3" x14ac:dyDescent="0.3">
      <c r="C58" s="40">
        <v>2.2737367544323206E-13</v>
      </c>
    </row>
    <row r="59" spans="2:3" x14ac:dyDescent="0.3">
      <c r="C59" s="41">
        <v>1732.0508075688758</v>
      </c>
    </row>
    <row r="62" spans="2:3" x14ac:dyDescent="0.3">
      <c r="C62" s="38">
        <f t="shared" ref="C62:C67" si="1">C54-C14</f>
        <v>-2000</v>
      </c>
    </row>
    <row r="63" spans="2:3" x14ac:dyDescent="0.3">
      <c r="C63" s="39">
        <f t="shared" si="1"/>
        <v>-1732.0508075688761</v>
      </c>
    </row>
    <row r="64" spans="2:3" x14ac:dyDescent="0.3">
      <c r="B64" s="1" t="s">
        <v>54</v>
      </c>
      <c r="C64" s="39">
        <f t="shared" si="1"/>
        <v>0</v>
      </c>
    </row>
    <row r="65" spans="2:6" x14ac:dyDescent="0.3">
      <c r="C65" s="39">
        <f t="shared" si="1"/>
        <v>0</v>
      </c>
    </row>
    <row r="66" spans="2:6" x14ac:dyDescent="0.3">
      <c r="C66" s="39">
        <f t="shared" si="1"/>
        <v>2.2737367544323206E-13</v>
      </c>
    </row>
    <row r="67" spans="2:6" x14ac:dyDescent="0.3">
      <c r="C67" s="41">
        <f t="shared" si="1"/>
        <v>1732.0508075688758</v>
      </c>
    </row>
    <row r="70" spans="2:6" x14ac:dyDescent="0.3">
      <c r="B70" s="22" t="s">
        <v>52</v>
      </c>
    </row>
    <row r="71" spans="2:6" x14ac:dyDescent="0.3">
      <c r="E71" s="1" t="s">
        <v>49</v>
      </c>
      <c r="F71" s="1">
        <v>0.5</v>
      </c>
    </row>
    <row r="72" spans="2:6" x14ac:dyDescent="0.3">
      <c r="B72" s="2" t="s">
        <v>50</v>
      </c>
      <c r="C72" s="2" t="s">
        <v>51</v>
      </c>
      <c r="E72" s="2" t="s">
        <v>50</v>
      </c>
      <c r="F72" s="2" t="s">
        <v>51</v>
      </c>
    </row>
    <row r="73" spans="2:6" x14ac:dyDescent="0.3">
      <c r="B73" s="16">
        <v>0</v>
      </c>
      <c r="C73" s="16">
        <v>0</v>
      </c>
      <c r="E73" s="50">
        <f>B73+C46*$F$71</f>
        <v>0</v>
      </c>
      <c r="F73" s="50">
        <f>C73+C47*$F$71</f>
        <v>0</v>
      </c>
    </row>
    <row r="74" spans="2:6" x14ac:dyDescent="0.3">
      <c r="B74" s="16">
        <v>1.5</v>
      </c>
      <c r="C74" s="16">
        <f>SIN(RADIANS(60))*3</f>
        <v>2.598076211353316</v>
      </c>
      <c r="E74" s="50">
        <f>B74+C48*$F$71</f>
        <v>1.8214285714285712</v>
      </c>
      <c r="F74" s="50">
        <f>C74+C49*$F$71</f>
        <v>2.577456558882258</v>
      </c>
    </row>
    <row r="75" spans="2:6" x14ac:dyDescent="0.3">
      <c r="B75" s="16">
        <v>3</v>
      </c>
      <c r="C75" s="16">
        <v>0</v>
      </c>
      <c r="E75" s="50">
        <f>B75+C50*$F$71</f>
        <v>3.0714285714285716</v>
      </c>
      <c r="F75" s="50">
        <f>C75+C51*$F$71</f>
        <v>0</v>
      </c>
    </row>
    <row r="76" spans="2:6" x14ac:dyDescent="0.3">
      <c r="B76" s="16">
        <f>B73</f>
        <v>0</v>
      </c>
      <c r="C76" s="16">
        <f>C73</f>
        <v>0</v>
      </c>
      <c r="E76" s="50">
        <f>E73</f>
        <v>0</v>
      </c>
      <c r="F76" s="50">
        <f>F73</f>
        <v>0</v>
      </c>
    </row>
  </sheetData>
  <phoneticPr fontId="5" type="noConversion"/>
  <pageMargins left="0.75" right="0.75" top="1" bottom="1" header="0" footer="0"/>
  <pageSetup paperSize="9" orientation="portrait" verticalDpi="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K18"/>
  <sheetViews>
    <sheetView zoomScale="120" zoomScaleNormal="120" workbookViewId="0">
      <selection activeCell="K21" sqref="K21"/>
    </sheetView>
  </sheetViews>
  <sheetFormatPr baseColWidth="10" defaultRowHeight="13.5" x14ac:dyDescent="0.3"/>
  <cols>
    <col min="1" max="11" width="11.54296875" style="1" customWidth="1"/>
  </cols>
  <sheetData>
    <row r="2" spans="2:9" x14ac:dyDescent="0.3">
      <c r="B2" s="22" t="s">
        <v>33</v>
      </c>
      <c r="E2" s="22" t="s">
        <v>34</v>
      </c>
      <c r="H2" s="22" t="s">
        <v>35</v>
      </c>
    </row>
    <row r="4" spans="2:9" x14ac:dyDescent="0.3">
      <c r="C4" s="23">
        <f t="array" ref="C4:C7">MMULT('Barra 1'!C38:H41,Solución!C46:C51)</f>
        <v>0</v>
      </c>
      <c r="F4" s="23">
        <f t="array" ref="F4:F7">MMULT('Barra 2'!C38:H41,Solución!$C$46:$C$51)</f>
        <v>0</v>
      </c>
      <c r="I4" s="23">
        <f t="array" ref="I4:I7">MMULT('Barra 3'!C38:H41,Solución!$C$46:$C$51)</f>
        <v>0.64285714285714246</v>
      </c>
    </row>
    <row r="5" spans="2:9" x14ac:dyDescent="0.3">
      <c r="B5" s="1" t="s">
        <v>32</v>
      </c>
      <c r="C5" s="24">
        <v>0</v>
      </c>
      <c r="E5" s="1" t="s">
        <v>32</v>
      </c>
      <c r="F5" s="24">
        <v>0</v>
      </c>
      <c r="H5" s="1" t="s">
        <v>32</v>
      </c>
      <c r="I5" s="24">
        <v>-4.123930494211614E-2</v>
      </c>
    </row>
    <row r="6" spans="2:9" x14ac:dyDescent="0.3">
      <c r="C6" s="24">
        <v>0.14285714285714288</v>
      </c>
      <c r="F6" s="24">
        <v>0.64285714285714246</v>
      </c>
      <c r="I6" s="24">
        <v>0.14285714285714288</v>
      </c>
    </row>
    <row r="7" spans="2:9" x14ac:dyDescent="0.3">
      <c r="C7" s="25">
        <v>0</v>
      </c>
      <c r="F7" s="25">
        <v>-4.123930494211614E-2</v>
      </c>
      <c r="I7" s="25">
        <v>0</v>
      </c>
    </row>
    <row r="9" spans="2:9" x14ac:dyDescent="0.3">
      <c r="C9" s="23">
        <f t="array" ref="C9:C12">MMULT('Barra 1'!I20:L23,Esfuerzos!C4:C7)</f>
        <v>0</v>
      </c>
      <c r="F9" s="23">
        <f t="array" ref="F9:F12">MMULT('Barra 2'!I20:L23,Esfuerzos!F4:F7)</f>
        <v>0</v>
      </c>
      <c r="I9" s="23">
        <f t="array" ref="I9:I12">MMULT('Barra 3'!I20:L23,Esfuerzos!I4:I7)</f>
        <v>0.35714285714285698</v>
      </c>
    </row>
    <row r="10" spans="2:9" x14ac:dyDescent="0.3">
      <c r="C10" s="24">
        <v>0</v>
      </c>
      <c r="F10" s="24">
        <v>0</v>
      </c>
      <c r="I10" s="24">
        <v>0.53611096424750915</v>
      </c>
    </row>
    <row r="11" spans="2:9" x14ac:dyDescent="0.3">
      <c r="B11" s="7" t="s">
        <v>46</v>
      </c>
      <c r="C11" s="24">
        <v>0.14285714285714288</v>
      </c>
      <c r="E11" s="7" t="s">
        <v>46</v>
      </c>
      <c r="F11" s="24">
        <v>0.28571428571428559</v>
      </c>
      <c r="H11" s="7" t="s">
        <v>46</v>
      </c>
      <c r="I11" s="24">
        <v>7.1428571428571452E-2</v>
      </c>
    </row>
    <row r="12" spans="2:9" x14ac:dyDescent="0.3">
      <c r="C12" s="25">
        <v>0</v>
      </c>
      <c r="F12" s="25">
        <v>-0.5773502691896254</v>
      </c>
      <c r="I12" s="25">
        <v>0.12371791482634839</v>
      </c>
    </row>
    <row r="15" spans="2:9" x14ac:dyDescent="0.3">
      <c r="C15" s="42">
        <f t="array" ref="C15:C18">MMULT('Barra 1'!C13:F16,Esfuerzos!C9:C12)</f>
        <v>-1000.0000000000001</v>
      </c>
      <c r="F15" s="42">
        <f t="array" ref="F15:F18">MMULT('Barra 2'!C13:F16,Esfuerzos!F9:F12)</f>
        <v>-1999.9999999999991</v>
      </c>
      <c r="I15" s="42">
        <f t="array" ref="I15:I18">MMULT('Barra 3'!C13:F16,Esfuerzos!I9:I12)</f>
        <v>1999.9999999999989</v>
      </c>
    </row>
    <row r="16" spans="2:9" x14ac:dyDescent="0.3">
      <c r="B16" s="7" t="s">
        <v>47</v>
      </c>
      <c r="C16" s="43">
        <v>0</v>
      </c>
      <c r="E16" s="7" t="s">
        <v>47</v>
      </c>
      <c r="F16" s="43">
        <v>0</v>
      </c>
      <c r="H16" s="7" t="s">
        <v>47</v>
      </c>
      <c r="I16" s="43">
        <v>0</v>
      </c>
    </row>
    <row r="17" spans="3:9" x14ac:dyDescent="0.3">
      <c r="C17" s="43">
        <v>1000.0000000000001</v>
      </c>
      <c r="F17" s="43">
        <v>1999.9999999999991</v>
      </c>
      <c r="I17" s="43">
        <v>-1999.9999999999989</v>
      </c>
    </row>
    <row r="18" spans="3:9" x14ac:dyDescent="0.3">
      <c r="C18" s="44">
        <v>0</v>
      </c>
      <c r="F18" s="44">
        <v>0</v>
      </c>
      <c r="I18" s="44">
        <v>0</v>
      </c>
    </row>
  </sheetData>
  <phoneticPr fontId="5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Barra 1</vt:lpstr>
      <vt:lpstr>Barra 2</vt:lpstr>
      <vt:lpstr>Barra 3</vt:lpstr>
      <vt:lpstr>Solución</vt:lpstr>
      <vt:lpstr>Esfuerzos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Cliente</dc:creator>
  <cp:lastModifiedBy>Daniel Lopez</cp:lastModifiedBy>
  <dcterms:created xsi:type="dcterms:W3CDTF">2008-04-28T21:36:01Z</dcterms:created>
  <dcterms:modified xsi:type="dcterms:W3CDTF">2026-04-17T11:15:14Z</dcterms:modified>
</cp:coreProperties>
</file>