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2e01148e2477c56/Documentos/UNC/Analisis Estructural I/Curso 2026 (PLAN 023)/U5/"/>
    </mc:Choice>
  </mc:AlternateContent>
  <xr:revisionPtr revIDLastSave="166" documentId="8_{DF591A77-83EB-4668-96A6-E998D360632C}" xr6:coauthVersionLast="47" xr6:coauthVersionMax="47" xr10:uidLastSave="{0AF74507-2461-4368-BAAF-C8A2CCB36DB8}"/>
  <bookViews>
    <workbookView xWindow="-110" yWindow="-110" windowWidth="25820" windowHeight="15500" activeTab="4" xr2:uid="{00000000-000D-0000-FFFF-FFFF00000000}"/>
  </bookViews>
  <sheets>
    <sheet name="Barra 1" sheetId="1" r:id="rId1"/>
    <sheet name="Barra 2" sheetId="2" r:id="rId2"/>
    <sheet name="Barra 3" sheetId="3" r:id="rId3"/>
    <sheet name="Solución" sheetId="4" r:id="rId4"/>
    <sheet name="Esfuerzos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3" l="1"/>
  <c r="F5" i="3"/>
  <c r="E5" i="3"/>
  <c r="D5" i="3"/>
  <c r="C5" i="3"/>
  <c r="D4" i="3"/>
  <c r="C4" i="3"/>
  <c r="F3" i="3"/>
  <c r="E3" i="3"/>
  <c r="C9" i="3" s="1"/>
  <c r="D3" i="3"/>
  <c r="C3" i="3"/>
  <c r="D9" i="2"/>
  <c r="F5" i="2"/>
  <c r="E5" i="2"/>
  <c r="D5" i="2"/>
  <c r="C5" i="2"/>
  <c r="D4" i="2"/>
  <c r="C4" i="2"/>
  <c r="F3" i="2"/>
  <c r="E3" i="2"/>
  <c r="D3" i="2"/>
  <c r="C3" i="2"/>
  <c r="E5" i="1"/>
  <c r="C9" i="1" s="1"/>
  <c r="O16" i="4"/>
  <c r="O30" i="4" s="1"/>
  <c r="O17" i="4"/>
  <c r="O31" i="4" s="1"/>
  <c r="O29" i="4"/>
  <c r="R75" i="4"/>
  <c r="O76" i="4"/>
  <c r="N76" i="4"/>
  <c r="O74" i="4"/>
  <c r="O46" i="4"/>
  <c r="Q73" i="4" s="1"/>
  <c r="Q76" i="4" s="1"/>
  <c r="O19" i="4"/>
  <c r="O18" i="4"/>
  <c r="O32" i="4" s="1"/>
  <c r="O15" i="4"/>
  <c r="O14" i="4"/>
  <c r="C31" i="4"/>
  <c r="C76" i="4"/>
  <c r="B76" i="4"/>
  <c r="F75" i="4"/>
  <c r="F73" i="4"/>
  <c r="F76" i="4" s="1"/>
  <c r="E73" i="4"/>
  <c r="E76" i="4" s="1"/>
  <c r="C74" i="4"/>
  <c r="G17" i="4"/>
  <c r="F17" i="4"/>
  <c r="G16" i="4"/>
  <c r="F16" i="4"/>
  <c r="C44" i="3" a="1"/>
  <c r="E46" i="3" s="1"/>
  <c r="E47" i="3"/>
  <c r="C20" i="3"/>
  <c r="I20" i="3" s="1" a="1"/>
  <c r="D20" i="3"/>
  <c r="C21" i="3"/>
  <c r="D21" i="3"/>
  <c r="E22" i="3"/>
  <c r="F22" i="3"/>
  <c r="E23" i="3"/>
  <c r="F23" i="3"/>
  <c r="C44" i="2" a="1"/>
  <c r="C20" i="2"/>
  <c r="D20" i="2"/>
  <c r="C21" i="2"/>
  <c r="D21" i="2"/>
  <c r="E22" i="2"/>
  <c r="F22" i="2"/>
  <c r="E23" i="2"/>
  <c r="F23" i="2"/>
  <c r="C44" i="1" a="1"/>
  <c r="D48" i="1" s="1"/>
  <c r="F44" i="1"/>
  <c r="D45" i="1"/>
  <c r="C20" i="1"/>
  <c r="D20" i="1"/>
  <c r="C21" i="1"/>
  <c r="D21" i="1"/>
  <c r="E22" i="1"/>
  <c r="F22" i="1"/>
  <c r="E23" i="1"/>
  <c r="F23" i="1"/>
  <c r="E3" i="1"/>
  <c r="E49" i="1"/>
  <c r="E44" i="1"/>
  <c r="E47" i="1"/>
  <c r="F46" i="1"/>
  <c r="F45" i="1"/>
  <c r="F47" i="1"/>
  <c r="C47" i="1"/>
  <c r="F47" i="3"/>
  <c r="D44" i="3"/>
  <c r="C46" i="3"/>
  <c r="D45" i="3"/>
  <c r="E49" i="3"/>
  <c r="C48" i="3"/>
  <c r="D47" i="3"/>
  <c r="C47" i="3"/>
  <c r="D48" i="3"/>
  <c r="F49" i="3"/>
  <c r="F46" i="3"/>
  <c r="E44" i="3"/>
  <c r="F48" i="3"/>
  <c r="I20" i="1" a="1"/>
  <c r="C48" i="1"/>
  <c r="F48" i="1"/>
  <c r="D44" i="1"/>
  <c r="E48" i="1"/>
  <c r="E45" i="1"/>
  <c r="D49" i="1"/>
  <c r="C49" i="1"/>
  <c r="C46" i="1"/>
  <c r="C49" i="3"/>
  <c r="E45" i="3"/>
  <c r="C44" i="3"/>
  <c r="F45" i="3"/>
  <c r="C45" i="3"/>
  <c r="D49" i="3"/>
  <c r="K21" i="1"/>
  <c r="L20" i="1"/>
  <c r="J23" i="1"/>
  <c r="K20" i="1"/>
  <c r="C9" i="2" l="1"/>
  <c r="C16" i="4" a="1"/>
  <c r="C17" i="4" s="1"/>
  <c r="C30" i="4" s="1"/>
  <c r="E13" i="2"/>
  <c r="C15" i="2" s="1"/>
  <c r="C13" i="2"/>
  <c r="E15" i="2" s="1"/>
  <c r="L22" i="3"/>
  <c r="I23" i="3"/>
  <c r="I20" i="3"/>
  <c r="K22" i="3"/>
  <c r="K20" i="3"/>
  <c r="J20" i="3"/>
  <c r="J21" i="3"/>
  <c r="L23" i="3"/>
  <c r="I22" i="3"/>
  <c r="L21" i="3"/>
  <c r="K23" i="3"/>
  <c r="K21" i="3"/>
  <c r="J22" i="3"/>
  <c r="L20" i="3"/>
  <c r="J23" i="3"/>
  <c r="I21" i="3"/>
  <c r="F44" i="2"/>
  <c r="D45" i="2"/>
  <c r="C47" i="2"/>
  <c r="C49" i="2"/>
  <c r="E44" i="2"/>
  <c r="E45" i="2"/>
  <c r="C44" i="2"/>
  <c r="F45" i="2"/>
  <c r="F47" i="2"/>
  <c r="D49" i="2"/>
  <c r="E46" i="2"/>
  <c r="F48" i="2"/>
  <c r="D44" i="2"/>
  <c r="C48" i="2"/>
  <c r="E47" i="2"/>
  <c r="C46" i="2"/>
  <c r="C45" i="2"/>
  <c r="D48" i="2"/>
  <c r="E48" i="2"/>
  <c r="E13" i="3"/>
  <c r="C15" i="3" s="1"/>
  <c r="C13" i="3"/>
  <c r="E15" i="3" s="1"/>
  <c r="F49" i="2"/>
  <c r="D47" i="2"/>
  <c r="C13" i="1"/>
  <c r="E15" i="1" s="1"/>
  <c r="E13" i="1"/>
  <c r="C15" i="1" s="1"/>
  <c r="F46" i="2"/>
  <c r="I20" i="2" a="1"/>
  <c r="C26" i="3" a="1"/>
  <c r="C26" i="2" a="1"/>
  <c r="E49" i="2"/>
  <c r="I22" i="1"/>
  <c r="K22" i="1"/>
  <c r="J22" i="1"/>
  <c r="I21" i="1"/>
  <c r="I23" i="1"/>
  <c r="L23" i="1"/>
  <c r="J21" i="1"/>
  <c r="I20" i="1"/>
  <c r="J20" i="1"/>
  <c r="L22" i="1"/>
  <c r="L21" i="1"/>
  <c r="K23" i="1"/>
  <c r="D46" i="2"/>
  <c r="D46" i="1"/>
  <c r="F49" i="1"/>
  <c r="D47" i="1"/>
  <c r="D46" i="3"/>
  <c r="F44" i="3"/>
  <c r="E48" i="3"/>
  <c r="C45" i="1"/>
  <c r="C44" i="1"/>
  <c r="E46" i="1"/>
  <c r="C16" i="4" l="1"/>
  <c r="C29" i="4" s="1"/>
  <c r="C26" i="1" a="1"/>
  <c r="C29" i="2"/>
  <c r="E26" i="2"/>
  <c r="C26" i="2"/>
  <c r="F29" i="2"/>
  <c r="E28" i="2"/>
  <c r="D28" i="2"/>
  <c r="E29" i="2"/>
  <c r="F28" i="2"/>
  <c r="F27" i="2"/>
  <c r="C28" i="2"/>
  <c r="C27" i="2"/>
  <c r="E27" i="2"/>
  <c r="F26" i="2"/>
  <c r="D29" i="2"/>
  <c r="D26" i="2"/>
  <c r="D27" i="2"/>
  <c r="L22" i="2"/>
  <c r="L20" i="2"/>
  <c r="K22" i="2"/>
  <c r="J22" i="2"/>
  <c r="J23" i="2"/>
  <c r="K20" i="2"/>
  <c r="I21" i="2"/>
  <c r="K23" i="2"/>
  <c r="I20" i="2"/>
  <c r="J21" i="2"/>
  <c r="I22" i="2"/>
  <c r="I23" i="2"/>
  <c r="K21" i="2"/>
  <c r="L21" i="2"/>
  <c r="L23" i="2"/>
  <c r="J20" i="2"/>
  <c r="F27" i="3"/>
  <c r="E27" i="3"/>
  <c r="E29" i="3"/>
  <c r="C26" i="3"/>
  <c r="E28" i="3"/>
  <c r="D26" i="3"/>
  <c r="C28" i="3"/>
  <c r="F28" i="3"/>
  <c r="D28" i="3"/>
  <c r="E26" i="3"/>
  <c r="C29" i="3"/>
  <c r="C27" i="3"/>
  <c r="D27" i="3"/>
  <c r="F29" i="3"/>
  <c r="F26" i="3"/>
  <c r="D29" i="3"/>
  <c r="D27" i="1" l="1"/>
  <c r="D28" i="1"/>
  <c r="F28" i="1"/>
  <c r="C26" i="1"/>
  <c r="C28" i="1"/>
  <c r="E28" i="1"/>
  <c r="D29" i="1"/>
  <c r="C29" i="1"/>
  <c r="E29" i="1"/>
  <c r="E27" i="1"/>
  <c r="F27" i="1"/>
  <c r="D26" i="1"/>
  <c r="F29" i="1"/>
  <c r="E26" i="1"/>
  <c r="F26" i="1"/>
  <c r="C27" i="1"/>
  <c r="C32" i="3" a="1"/>
  <c r="C32" i="2" a="1"/>
  <c r="C34" i="2" l="1"/>
  <c r="F32" i="2"/>
  <c r="D32" i="2"/>
  <c r="E35" i="2"/>
  <c r="C35" i="2"/>
  <c r="D35" i="2"/>
  <c r="F33" i="2"/>
  <c r="F34" i="2"/>
  <c r="E33" i="2"/>
  <c r="C33" i="2"/>
  <c r="D33" i="2"/>
  <c r="E34" i="2"/>
  <c r="D34" i="2"/>
  <c r="F35" i="2"/>
  <c r="C32" i="2"/>
  <c r="E32" i="2"/>
  <c r="C35" i="3"/>
  <c r="D34" i="3"/>
  <c r="D35" i="3"/>
  <c r="F34" i="3"/>
  <c r="C33" i="3"/>
  <c r="E33" i="3"/>
  <c r="F33" i="3"/>
  <c r="E35" i="3"/>
  <c r="D33" i="3"/>
  <c r="F32" i="3"/>
  <c r="E32" i="3"/>
  <c r="E34" i="3"/>
  <c r="F35" i="3"/>
  <c r="C32" i="3"/>
  <c r="C34" i="3"/>
  <c r="D32" i="3"/>
  <c r="C32" i="1" a="1"/>
  <c r="C52" i="2" l="1" a="1"/>
  <c r="C52" i="3" a="1"/>
  <c r="D35" i="1"/>
  <c r="D34" i="1"/>
  <c r="C33" i="1"/>
  <c r="E33" i="1"/>
  <c r="F33" i="1"/>
  <c r="F34" i="1"/>
  <c r="C34" i="1"/>
  <c r="D33" i="1"/>
  <c r="E35" i="1"/>
  <c r="E34" i="1"/>
  <c r="D32" i="1"/>
  <c r="C35" i="1"/>
  <c r="C32" i="1"/>
  <c r="F32" i="1"/>
  <c r="F35" i="1"/>
  <c r="E32" i="1"/>
  <c r="C52" i="1" l="1" a="1"/>
  <c r="E56" i="3"/>
  <c r="F52" i="3"/>
  <c r="F54" i="3"/>
  <c r="C52" i="3"/>
  <c r="C57" i="3"/>
  <c r="D57" i="3"/>
  <c r="D53" i="3"/>
  <c r="D52" i="3"/>
  <c r="F56" i="3"/>
  <c r="F55" i="3"/>
  <c r="C54" i="3"/>
  <c r="E54" i="3"/>
  <c r="D54" i="3"/>
  <c r="C55" i="3"/>
  <c r="D55" i="3"/>
  <c r="E53" i="3"/>
  <c r="F57" i="3"/>
  <c r="F53" i="3"/>
  <c r="C53" i="3"/>
  <c r="E57" i="3"/>
  <c r="D56" i="3"/>
  <c r="E55" i="3"/>
  <c r="E52" i="3"/>
  <c r="C56" i="3"/>
  <c r="C54" i="2"/>
  <c r="D53" i="2"/>
  <c r="C55" i="2"/>
  <c r="E54" i="2"/>
  <c r="D56" i="2"/>
  <c r="D54" i="2"/>
  <c r="D52" i="2"/>
  <c r="E55" i="2"/>
  <c r="F56" i="2"/>
  <c r="D57" i="2"/>
  <c r="F57" i="2"/>
  <c r="F52" i="2"/>
  <c r="F53" i="2"/>
  <c r="C52" i="2"/>
  <c r="C53" i="2"/>
  <c r="C56" i="2"/>
  <c r="E56" i="2"/>
  <c r="E53" i="2"/>
  <c r="E52" i="2"/>
  <c r="D55" i="2"/>
  <c r="E57" i="2"/>
  <c r="C57" i="2"/>
  <c r="F54" i="2"/>
  <c r="F55" i="2"/>
  <c r="C60" i="2" l="1" a="1"/>
  <c r="C60" i="3" a="1"/>
  <c r="E54" i="1"/>
  <c r="C56" i="1"/>
  <c r="D55" i="1"/>
  <c r="F54" i="1"/>
  <c r="F52" i="1"/>
  <c r="D56" i="1"/>
  <c r="D54" i="1"/>
  <c r="D52" i="1"/>
  <c r="D57" i="1"/>
  <c r="F55" i="1"/>
  <c r="C53" i="1"/>
  <c r="E56" i="1"/>
  <c r="F53" i="1"/>
  <c r="C55" i="1"/>
  <c r="E53" i="1"/>
  <c r="E55" i="1"/>
  <c r="D53" i="1"/>
  <c r="C54" i="1"/>
  <c r="C52" i="1"/>
  <c r="F57" i="1"/>
  <c r="E57" i="1"/>
  <c r="C57" i="1"/>
  <c r="F56" i="1"/>
  <c r="E52" i="1"/>
  <c r="D65" i="3" l="1"/>
  <c r="G61" i="3"/>
  <c r="E63" i="3"/>
  <c r="E61" i="3"/>
  <c r="G62" i="3"/>
  <c r="F60" i="3"/>
  <c r="H65" i="3"/>
  <c r="H62" i="3"/>
  <c r="D60" i="3"/>
  <c r="F61" i="3"/>
  <c r="G63" i="3"/>
  <c r="E62" i="3"/>
  <c r="E65" i="3"/>
  <c r="D64" i="3"/>
  <c r="C63" i="3"/>
  <c r="G60" i="3"/>
  <c r="G65" i="3"/>
  <c r="G64" i="3"/>
  <c r="C62" i="3"/>
  <c r="C61" i="3"/>
  <c r="E64" i="3"/>
  <c r="E60" i="3"/>
  <c r="H60" i="3"/>
  <c r="H61" i="3"/>
  <c r="D61" i="3"/>
  <c r="F63" i="3"/>
  <c r="C64" i="3"/>
  <c r="D62" i="3"/>
  <c r="H64" i="3"/>
  <c r="D63" i="3"/>
  <c r="F64" i="3"/>
  <c r="F65" i="3"/>
  <c r="C60" i="3"/>
  <c r="H63" i="3"/>
  <c r="C65" i="3"/>
  <c r="F62" i="3"/>
  <c r="C60" i="1" a="1"/>
  <c r="G60" i="2"/>
  <c r="D62" i="2"/>
  <c r="C62" i="2"/>
  <c r="H61" i="2"/>
  <c r="G61" i="2"/>
  <c r="G65" i="2"/>
  <c r="E61" i="2"/>
  <c r="H65" i="2"/>
  <c r="F63" i="2"/>
  <c r="E65" i="2"/>
  <c r="C61" i="2"/>
  <c r="G63" i="2"/>
  <c r="E62" i="2"/>
  <c r="C65" i="2"/>
  <c r="G64" i="2"/>
  <c r="E64" i="2"/>
  <c r="E63" i="2"/>
  <c r="F62" i="2"/>
  <c r="F65" i="2"/>
  <c r="C64" i="2"/>
  <c r="F61" i="2"/>
  <c r="D63" i="2"/>
  <c r="G62" i="2"/>
  <c r="H63" i="2"/>
  <c r="D64" i="2"/>
  <c r="D60" i="2"/>
  <c r="H62" i="2"/>
  <c r="H64" i="2"/>
  <c r="C60" i="2"/>
  <c r="D61" i="2"/>
  <c r="H60" i="2"/>
  <c r="D65" i="2"/>
  <c r="F64" i="2"/>
  <c r="F60" i="2"/>
  <c r="C63" i="2"/>
  <c r="E60" i="2"/>
  <c r="D60" i="1" l="1"/>
  <c r="D4" i="4" s="1"/>
  <c r="P4" i="4" s="1"/>
  <c r="E63" i="1"/>
  <c r="E7" i="4" s="1"/>
  <c r="Q7" i="4" s="1"/>
  <c r="E60" i="1"/>
  <c r="E4" i="4" s="1"/>
  <c r="Q4" i="4" s="1"/>
  <c r="C62" i="1"/>
  <c r="C6" i="4" s="1"/>
  <c r="O6" i="4" s="1"/>
  <c r="G61" i="1"/>
  <c r="G5" i="4" s="1"/>
  <c r="S5" i="4" s="1"/>
  <c r="H62" i="1"/>
  <c r="H6" i="4" s="1"/>
  <c r="T6" i="4" s="1"/>
  <c r="D64" i="1"/>
  <c r="D8" i="4" s="1"/>
  <c r="P8" i="4" s="1"/>
  <c r="G65" i="1"/>
  <c r="G9" i="4" s="1"/>
  <c r="S9" i="4" s="1"/>
  <c r="C65" i="1"/>
  <c r="C9" i="4" s="1"/>
  <c r="O9" i="4" s="1"/>
  <c r="E62" i="1"/>
  <c r="E6" i="4" s="1"/>
  <c r="Q6" i="4" s="1"/>
  <c r="H64" i="1"/>
  <c r="H8" i="4" s="1"/>
  <c r="T8" i="4" s="1"/>
  <c r="D61" i="1"/>
  <c r="D5" i="4" s="1"/>
  <c r="G60" i="1"/>
  <c r="G4" i="4" s="1"/>
  <c r="S4" i="4" s="1"/>
  <c r="G62" i="1"/>
  <c r="G6" i="4" s="1"/>
  <c r="S6" i="4" s="1"/>
  <c r="H63" i="1"/>
  <c r="H7" i="4" s="1"/>
  <c r="T7" i="4" s="1"/>
  <c r="E65" i="1"/>
  <c r="E9" i="4" s="1"/>
  <c r="Q9" i="4" s="1"/>
  <c r="H65" i="1"/>
  <c r="H9" i="4" s="1"/>
  <c r="T9" i="4" s="1"/>
  <c r="C63" i="1"/>
  <c r="C7" i="4" s="1"/>
  <c r="O7" i="4" s="1"/>
  <c r="F60" i="1"/>
  <c r="F4" i="4" s="1"/>
  <c r="R4" i="4" s="1"/>
  <c r="H61" i="1"/>
  <c r="H5" i="4" s="1"/>
  <c r="T5" i="4" s="1"/>
  <c r="F65" i="1"/>
  <c r="F9" i="4" s="1"/>
  <c r="R9" i="4" s="1"/>
  <c r="F62" i="1"/>
  <c r="F6" i="4" s="1"/>
  <c r="R6" i="4" s="1"/>
  <c r="C60" i="1"/>
  <c r="C4" i="4" s="1"/>
  <c r="O4" i="4" s="1"/>
  <c r="E64" i="1"/>
  <c r="E8" i="4" s="1"/>
  <c r="Q8" i="4" s="1"/>
  <c r="F61" i="1"/>
  <c r="F5" i="4" s="1"/>
  <c r="R5" i="4" s="1"/>
  <c r="D65" i="1"/>
  <c r="D9" i="4" s="1"/>
  <c r="P9" i="4" s="1"/>
  <c r="F64" i="1"/>
  <c r="F8" i="4" s="1"/>
  <c r="R8" i="4" s="1"/>
  <c r="D62" i="1"/>
  <c r="D6" i="4" s="1"/>
  <c r="P6" i="4" s="1"/>
  <c r="H60" i="1"/>
  <c r="H4" i="4" s="1"/>
  <c r="T4" i="4" s="1"/>
  <c r="F63" i="1"/>
  <c r="F7" i="4" s="1"/>
  <c r="R7" i="4" s="1"/>
  <c r="C61" i="1"/>
  <c r="C5" i="4" s="1"/>
  <c r="O5" i="4" s="1"/>
  <c r="G64" i="1"/>
  <c r="G8" i="4" s="1"/>
  <c r="S8" i="4" s="1"/>
  <c r="D63" i="1"/>
  <c r="D7" i="4" s="1"/>
  <c r="P7" i="4" s="1"/>
  <c r="E61" i="1"/>
  <c r="E5" i="4" s="1"/>
  <c r="Q5" i="4" s="1"/>
  <c r="G63" i="1"/>
  <c r="G7" i="4" s="1"/>
  <c r="S7" i="4" s="1"/>
  <c r="C64" i="1"/>
  <c r="C8" i="4" s="1"/>
  <c r="O8" i="4" s="1"/>
  <c r="X5" i="4" l="1"/>
  <c r="P5" i="4"/>
  <c r="O23" i="4" s="1"/>
  <c r="Y9" i="4"/>
  <c r="D25" i="4"/>
  <c r="Q25" i="4"/>
  <c r="Z7" i="4"/>
  <c r="AA4" i="4"/>
  <c r="W9" i="4"/>
  <c r="D24" i="4"/>
  <c r="Z6" i="4"/>
  <c r="Q24" i="4"/>
  <c r="W8" i="4"/>
  <c r="Y4" i="4"/>
  <c r="E26" i="4"/>
  <c r="AA8" i="4"/>
  <c r="R26" i="4"/>
  <c r="W5" i="4"/>
  <c r="E24" i="4"/>
  <c r="R24" i="4"/>
  <c r="AA6" i="4"/>
  <c r="D26" i="4"/>
  <c r="Z8" i="4"/>
  <c r="Q26" i="4"/>
  <c r="X9" i="4"/>
  <c r="Z5" i="4"/>
  <c r="Q23" i="4"/>
  <c r="AA9" i="4"/>
  <c r="O26" i="4"/>
  <c r="X8" i="4"/>
  <c r="Z9" i="4"/>
  <c r="AB5" i="4"/>
  <c r="Z4" i="4"/>
  <c r="Y5" i="4"/>
  <c r="P23" i="4"/>
  <c r="W7" i="4"/>
  <c r="C25" i="4"/>
  <c r="P25" i="4"/>
  <c r="Y7" i="4"/>
  <c r="AB7" i="4"/>
  <c r="AB4" i="4"/>
  <c r="X6" i="4"/>
  <c r="O24" i="4"/>
  <c r="AB8" i="4"/>
  <c r="C24" i="4"/>
  <c r="Y6" i="4"/>
  <c r="P24" i="4"/>
  <c r="C26" i="4"/>
  <c r="Y8" i="4"/>
  <c r="P26" i="4"/>
  <c r="W4" i="4"/>
  <c r="AB6" i="4"/>
  <c r="AA5" i="4"/>
  <c r="R23" i="4"/>
  <c r="W6" i="4"/>
  <c r="E25" i="4"/>
  <c r="R25" i="4"/>
  <c r="AA7" i="4"/>
  <c r="X7" i="4"/>
  <c r="O25" i="4"/>
  <c r="AB9" i="4"/>
  <c r="X4" i="4"/>
  <c r="C36" i="4" l="1" a="1"/>
  <c r="O35" i="4" a="1"/>
  <c r="E36" i="4" l="1"/>
  <c r="E37" i="4"/>
  <c r="D36" i="4"/>
  <c r="C37" i="4"/>
  <c r="C36" i="4"/>
  <c r="D38" i="4"/>
  <c r="E38" i="4"/>
  <c r="D37" i="4"/>
  <c r="C38" i="4"/>
  <c r="O35" i="4"/>
  <c r="P36" i="4"/>
  <c r="P37" i="4"/>
  <c r="P35" i="4"/>
  <c r="R38" i="4"/>
  <c r="Q38" i="4"/>
  <c r="O38" i="4"/>
  <c r="R37" i="4"/>
  <c r="O37" i="4"/>
  <c r="R36" i="4"/>
  <c r="O36" i="4"/>
  <c r="R35" i="4"/>
  <c r="P38" i="4"/>
  <c r="Q35" i="4"/>
  <c r="Q37" i="4"/>
  <c r="Q36" i="4"/>
  <c r="C41" i="4" l="1" a="1"/>
  <c r="O41" i="4" a="1"/>
  <c r="C42" i="4" l="1"/>
  <c r="C49" i="4" s="1"/>
  <c r="F74" i="4" s="1"/>
  <c r="C41" i="4"/>
  <c r="C48" i="4" s="1"/>
  <c r="C43" i="4"/>
  <c r="C50" i="4" s="1"/>
  <c r="E75" i="4" s="1"/>
  <c r="O41" i="4"/>
  <c r="O47" i="4" s="1"/>
  <c r="O42" i="4"/>
  <c r="O48" i="4" s="1"/>
  <c r="Q74" i="4" s="1"/>
  <c r="O43" i="4"/>
  <c r="O49" i="4" s="1"/>
  <c r="R74" i="4" s="1"/>
  <c r="O44" i="4"/>
  <c r="O50" i="4" s="1"/>
  <c r="Q75" i="4" s="1"/>
  <c r="C4" i="5" l="1" a="1"/>
  <c r="C54" i="4" a="1"/>
  <c r="E74" i="4"/>
  <c r="F4" i="5" a="1"/>
  <c r="I4" i="5" a="1"/>
  <c r="I25" i="5" a="1"/>
  <c r="C25" i="5" a="1"/>
  <c r="F25" i="5" a="1"/>
  <c r="R54" i="4" a="1"/>
  <c r="R54" i="4" s="1"/>
  <c r="R73" i="4"/>
  <c r="R76" i="4" s="1"/>
  <c r="O54" i="4" a="1"/>
  <c r="U54" i="4" a="1"/>
  <c r="C4" i="5" l="1"/>
  <c r="C7" i="5"/>
  <c r="C5" i="5"/>
  <c r="C6" i="5"/>
  <c r="C59" i="4"/>
  <c r="C67" i="4" s="1"/>
  <c r="C55" i="4"/>
  <c r="C63" i="4" s="1"/>
  <c r="C58" i="4"/>
  <c r="C66" i="4" s="1"/>
  <c r="C57" i="4"/>
  <c r="C65" i="4" s="1"/>
  <c r="C56" i="4"/>
  <c r="C64" i="4" s="1"/>
  <c r="C54" i="4"/>
  <c r="C62" i="4" s="1"/>
  <c r="F4" i="5"/>
  <c r="F7" i="5"/>
  <c r="F5" i="5"/>
  <c r="F6" i="5"/>
  <c r="I4" i="5"/>
  <c r="I5" i="5"/>
  <c r="I6" i="5"/>
  <c r="I7" i="5"/>
  <c r="I26" i="5"/>
  <c r="I27" i="5"/>
  <c r="I28" i="5"/>
  <c r="I25" i="5"/>
  <c r="C28" i="5"/>
  <c r="C26" i="5"/>
  <c r="C27" i="5"/>
  <c r="C25" i="5"/>
  <c r="F26" i="5"/>
  <c r="F27" i="5"/>
  <c r="F28" i="5"/>
  <c r="F25" i="5"/>
  <c r="U54" i="4"/>
  <c r="U62" i="4" s="1"/>
  <c r="U57" i="4"/>
  <c r="U65" i="4" s="1"/>
  <c r="U58" i="4"/>
  <c r="U66" i="4" s="1"/>
  <c r="U59" i="4"/>
  <c r="U67" i="4" s="1"/>
  <c r="U55" i="4"/>
  <c r="U63" i="4" s="1"/>
  <c r="U56" i="4"/>
  <c r="U64" i="4" s="1"/>
  <c r="O54" i="4"/>
  <c r="O62" i="4" s="1"/>
  <c r="O56" i="4"/>
  <c r="O64" i="4" s="1"/>
  <c r="O58" i="4"/>
  <c r="O66" i="4" s="1"/>
  <c r="O55" i="4"/>
  <c r="O63" i="4" s="1"/>
  <c r="O57" i="4"/>
  <c r="O65" i="4" s="1"/>
  <c r="O59" i="4"/>
  <c r="O67" i="4" s="1"/>
  <c r="C9" i="5" a="1"/>
  <c r="F9" i="5" l="1" a="1"/>
  <c r="I9" i="5" a="1"/>
  <c r="C30" i="5" a="1"/>
  <c r="I30" i="5" a="1"/>
  <c r="F30" i="5" a="1"/>
  <c r="C9" i="5"/>
  <c r="C12" i="5"/>
  <c r="C11" i="5"/>
  <c r="C10" i="5"/>
  <c r="F10" i="5" l="1"/>
  <c r="F12" i="5"/>
  <c r="F9" i="5"/>
  <c r="F11" i="5"/>
  <c r="I11" i="5"/>
  <c r="I9" i="5"/>
  <c r="I12" i="5"/>
  <c r="I10" i="5"/>
  <c r="C30" i="5"/>
  <c r="C31" i="5"/>
  <c r="C33" i="5"/>
  <c r="C32" i="5"/>
  <c r="I30" i="5"/>
  <c r="I33" i="5"/>
  <c r="I32" i="5"/>
  <c r="I31" i="5"/>
  <c r="F30" i="5"/>
  <c r="F31" i="5"/>
  <c r="F33" i="5"/>
  <c r="F32" i="5"/>
  <c r="C15" i="5" a="1"/>
  <c r="I15" i="5" l="1" a="1"/>
  <c r="F15" i="5" a="1"/>
  <c r="F36" i="5" a="1"/>
  <c r="I36" i="5" a="1"/>
  <c r="C36" i="5" a="1"/>
  <c r="C17" i="5"/>
  <c r="C18" i="5"/>
  <c r="C16" i="5"/>
  <c r="C15" i="5"/>
  <c r="I15" i="5" l="1"/>
  <c r="I16" i="5"/>
  <c r="I18" i="5"/>
  <c r="I17" i="5"/>
  <c r="F17" i="5"/>
  <c r="F16" i="5"/>
  <c r="F18" i="5"/>
  <c r="F15" i="5"/>
  <c r="F38" i="5"/>
  <c r="F37" i="5"/>
  <c r="F39" i="5"/>
  <c r="F36" i="5"/>
  <c r="I37" i="5"/>
  <c r="I38" i="5"/>
  <c r="I36" i="5"/>
  <c r="I39" i="5"/>
  <c r="C38" i="5"/>
  <c r="C36" i="5"/>
  <c r="C37" i="5"/>
  <c r="C39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<sst xmlns="http://schemas.openxmlformats.org/spreadsheetml/2006/main" count="150" uniqueCount="64">
  <si>
    <t>cm2</t>
  </si>
  <si>
    <t>m2</t>
  </si>
  <si>
    <t>A=</t>
  </si>
  <si>
    <t>L=</t>
  </si>
  <si>
    <t>E=</t>
  </si>
  <si>
    <t>m</t>
  </si>
  <si>
    <r>
      <t>k</t>
    </r>
    <r>
      <rPr>
        <sz val="10"/>
        <rFont val="Arial"/>
        <family val="2"/>
      </rPr>
      <t>e=</t>
    </r>
  </si>
  <si>
    <t>E A / L</t>
  </si>
  <si>
    <r>
      <t>u</t>
    </r>
    <r>
      <rPr>
        <vertAlign val="subscript"/>
        <sz val="10"/>
        <rFont val="Arial"/>
        <family val="2"/>
      </rPr>
      <t>j</t>
    </r>
  </si>
  <si>
    <r>
      <t>v</t>
    </r>
    <r>
      <rPr>
        <vertAlign val="subscript"/>
        <sz val="10"/>
        <rFont val="Arial"/>
        <family val="2"/>
      </rPr>
      <t>j</t>
    </r>
  </si>
  <si>
    <r>
      <t>u</t>
    </r>
    <r>
      <rPr>
        <vertAlign val="subscript"/>
        <sz val="10"/>
        <rFont val="Arial"/>
        <family val="2"/>
      </rPr>
      <t>k</t>
    </r>
  </si>
  <si>
    <r>
      <t>v</t>
    </r>
    <r>
      <rPr>
        <vertAlign val="subscript"/>
        <sz val="10"/>
        <rFont val="Arial"/>
        <family val="2"/>
      </rPr>
      <t>k</t>
    </r>
  </si>
  <si>
    <t>a=</t>
  </si>
  <si>
    <r>
      <t>a</t>
    </r>
    <r>
      <rPr>
        <vertAlign val="superscript"/>
        <sz val="10"/>
        <rFont val="Arial"/>
        <family val="2"/>
      </rPr>
      <t>T</t>
    </r>
    <r>
      <rPr>
        <sz val="10"/>
        <rFont val="Arial"/>
        <family val="2"/>
      </rPr>
      <t>=</t>
    </r>
  </si>
  <si>
    <r>
      <t>a</t>
    </r>
    <r>
      <rPr>
        <vertAlign val="superscript"/>
        <sz val="10"/>
        <rFont val="Arial"/>
        <family val="2"/>
      </rPr>
      <t>T</t>
    </r>
    <r>
      <rPr>
        <i/>
        <sz val="10"/>
        <rFont val="Arial"/>
        <family val="2"/>
      </rPr>
      <t>k</t>
    </r>
    <r>
      <rPr>
        <sz val="10"/>
        <rFont val="Arial"/>
        <family val="2"/>
      </rPr>
      <t>e</t>
    </r>
  </si>
  <si>
    <t>º</t>
  </si>
  <si>
    <t>b</t>
  </si>
  <si>
    <t>bT</t>
  </si>
  <si>
    <r>
      <t>ke= a</t>
    </r>
    <r>
      <rPr>
        <vertAlign val="superscript"/>
        <sz val="10"/>
        <rFont val="Arial"/>
        <family val="2"/>
      </rPr>
      <t>T</t>
    </r>
    <r>
      <rPr>
        <i/>
        <sz val="10"/>
        <rFont val="Arial"/>
        <family val="2"/>
      </rPr>
      <t>k</t>
    </r>
    <r>
      <rPr>
        <sz val="10"/>
        <rFont val="Arial"/>
        <family val="2"/>
      </rPr>
      <t>e a</t>
    </r>
  </si>
  <si>
    <r>
      <t>b</t>
    </r>
    <r>
      <rPr>
        <vertAlign val="superscript"/>
        <sz val="10"/>
        <rFont val="Arial"/>
        <family val="2"/>
      </rPr>
      <t>T</t>
    </r>
    <r>
      <rPr>
        <sz val="10"/>
        <rFont val="Arial"/>
        <family val="2"/>
      </rPr>
      <t>ke</t>
    </r>
  </si>
  <si>
    <r>
      <t>Ke= b</t>
    </r>
    <r>
      <rPr>
        <vertAlign val="superscript"/>
        <sz val="10"/>
        <rFont val="Arial"/>
        <family val="2"/>
      </rPr>
      <t>T</t>
    </r>
    <r>
      <rPr>
        <sz val="10"/>
        <rFont val="Arial"/>
        <family val="2"/>
      </rPr>
      <t>ke b</t>
    </r>
  </si>
  <si>
    <t>K</t>
  </si>
  <si>
    <t>ENSAMBLAJE</t>
  </si>
  <si>
    <t>CONDICIONES DE CONTORNO</t>
  </si>
  <si>
    <t>VECTOR DE CARGAS</t>
  </si>
  <si>
    <t>P</t>
  </si>
  <si>
    <t>K^(-1)</t>
  </si>
  <si>
    <t>U</t>
  </si>
  <si>
    <t>SOLUCIÓN</t>
  </si>
  <si>
    <t>u=b U</t>
  </si>
  <si>
    <t>BARRA 1</t>
  </si>
  <si>
    <t>BARRA 2</t>
  </si>
  <si>
    <t>BARRA 3</t>
  </si>
  <si>
    <r>
      <t>u</t>
    </r>
    <r>
      <rPr>
        <vertAlign val="subscript"/>
        <sz val="10"/>
        <rFont val="Verdana"/>
        <family val="2"/>
      </rPr>
      <t>j</t>
    </r>
  </si>
  <si>
    <r>
      <t>v</t>
    </r>
    <r>
      <rPr>
        <vertAlign val="subscript"/>
        <sz val="10"/>
        <rFont val="Verdana"/>
        <family val="2"/>
      </rPr>
      <t>j</t>
    </r>
  </si>
  <si>
    <r>
      <t>u</t>
    </r>
    <r>
      <rPr>
        <vertAlign val="subscript"/>
        <sz val="10"/>
        <rFont val="Verdana"/>
        <family val="2"/>
      </rPr>
      <t>k</t>
    </r>
  </si>
  <si>
    <r>
      <t>v</t>
    </r>
    <r>
      <rPr>
        <vertAlign val="subscript"/>
        <sz val="10"/>
        <rFont val="Verdana"/>
        <family val="2"/>
      </rPr>
      <t>k</t>
    </r>
  </si>
  <si>
    <r>
      <t>k</t>
    </r>
    <r>
      <rPr>
        <sz val="10"/>
        <rFont val="Verdana"/>
        <family val="2"/>
      </rPr>
      <t>e=</t>
    </r>
  </si>
  <si>
    <r>
      <t>a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=</t>
    </r>
  </si>
  <si>
    <r>
      <t>a</t>
    </r>
    <r>
      <rPr>
        <vertAlign val="superscript"/>
        <sz val="10"/>
        <rFont val="Verdana"/>
        <family val="2"/>
      </rPr>
      <t>T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</t>
    </r>
  </si>
  <si>
    <r>
      <t>ke= a</t>
    </r>
    <r>
      <rPr>
        <vertAlign val="superscript"/>
        <sz val="10"/>
        <rFont val="Verdana"/>
        <family val="2"/>
      </rPr>
      <t>T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 a</t>
    </r>
  </si>
  <si>
    <r>
      <t>b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ke</t>
    </r>
  </si>
  <si>
    <r>
      <t>Ke= b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ke b</t>
    </r>
  </si>
  <si>
    <r>
      <t>u</t>
    </r>
    <r>
      <rPr>
        <sz val="10"/>
        <rFont val="Verdana"/>
        <family val="2"/>
      </rPr>
      <t>=a u</t>
    </r>
  </si>
  <si>
    <r>
      <t>F</t>
    </r>
    <r>
      <rPr>
        <sz val="10"/>
        <rFont val="Verdana"/>
        <family val="2"/>
      </rPr>
      <t>=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 u</t>
    </r>
  </si>
  <si>
    <r>
      <t>a</t>
    </r>
    <r>
      <rPr>
        <sz val="10"/>
        <rFont val="Verdana"/>
        <family val="2"/>
      </rPr>
      <t>=</t>
    </r>
  </si>
  <si>
    <t>Esc</t>
  </si>
  <si>
    <t>x</t>
  </si>
  <si>
    <t>y</t>
  </si>
  <si>
    <t>Coordendas</t>
  </si>
  <si>
    <t>KU</t>
  </si>
  <si>
    <t>R= KU-P</t>
  </si>
  <si>
    <t>i</t>
  </si>
  <si>
    <t>j</t>
  </si>
  <si>
    <t>APOYO ELASTICO</t>
  </si>
  <si>
    <t>R= KU-P-KA U</t>
  </si>
  <si>
    <t>KA</t>
  </si>
  <si>
    <t>KA U</t>
  </si>
  <si>
    <t>kN/m2</t>
  </si>
  <si>
    <t>Gpa</t>
  </si>
  <si>
    <t>kN/m</t>
  </si>
  <si>
    <t>K + KA</t>
  </si>
  <si>
    <t>K U</t>
  </si>
  <si>
    <t>(K+KA) 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</si>
</sst>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"/>
    <numFmt numFmtId="166" formatCode="0.0"/>
    <numFmt numFmtId="167" formatCode="0.000E+00"/>
  </numFmts>
  <fonts count="13" x14ac:knownFonts="1">
    <font>
      <sz val="10"/>
      <name val="Arial"/>
    </font>
    <font>
      <i/>
      <sz val="10"/>
      <name val="Arial"/>
      <family val="2"/>
    </font>
    <font>
      <vertAlign val="superscript"/>
      <sz val="10"/>
      <name val="Arial"/>
      <family val="2"/>
    </font>
    <font>
      <vertAlign val="subscript"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Verdana"/>
      <family val="2"/>
    </font>
    <font>
      <vertAlign val="subscript"/>
      <sz val="10"/>
      <name val="Verdana"/>
      <family val="2"/>
    </font>
    <font>
      <i/>
      <sz val="10"/>
      <name val="Verdana"/>
      <family val="2"/>
    </font>
    <font>
      <vertAlign val="superscript"/>
      <sz val="10"/>
      <name val="Verdana"/>
      <family val="2"/>
    </font>
    <font>
      <b/>
      <sz val="10"/>
      <name val="Verdana"/>
      <family val="2"/>
    </font>
    <font>
      <sz val="11"/>
      <name val="Symbol"/>
      <family val="1"/>
      <charset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0" xfId="0" applyFont="1" applyAlignment="1">
      <alignment horizontal="left"/>
    </xf>
    <xf numFmtId="0" fontId="8" fillId="0" borderId="0" xfId="0" applyFont="1"/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2" fontId="6" fillId="0" borderId="1" xfId="0" applyNumberFormat="1" applyFont="1" applyBorder="1"/>
    <xf numFmtId="2" fontId="6" fillId="0" borderId="2" xfId="0" applyNumberFormat="1" applyFont="1" applyBorder="1"/>
    <xf numFmtId="2" fontId="6" fillId="0" borderId="4" xfId="0" applyNumberFormat="1" applyFont="1" applyBorder="1"/>
    <xf numFmtId="2" fontId="6" fillId="0" borderId="0" xfId="0" applyNumberFormat="1" applyFont="1"/>
    <xf numFmtId="2" fontId="6" fillId="0" borderId="5" xfId="0" applyNumberFormat="1" applyFont="1" applyBorder="1"/>
    <xf numFmtId="2" fontId="6" fillId="0" borderId="7" xfId="0" applyNumberFormat="1" applyFont="1" applyBorder="1"/>
    <xf numFmtId="2" fontId="6" fillId="0" borderId="8" xfId="0" applyNumberFormat="1" applyFont="1" applyBorder="1"/>
    <xf numFmtId="2" fontId="6" fillId="0" borderId="3" xfId="0" applyNumberFormat="1" applyFont="1" applyBorder="1"/>
    <xf numFmtId="2" fontId="6" fillId="0" borderId="6" xfId="0" applyNumberFormat="1" applyFont="1" applyBorder="1"/>
    <xf numFmtId="0" fontId="10" fillId="0" borderId="0" xfId="0" applyFont="1"/>
    <xf numFmtId="0" fontId="6" fillId="0" borderId="9" xfId="0" applyFont="1" applyBorder="1"/>
    <xf numFmtId="0" fontId="6" fillId="0" borderId="10" xfId="0" applyFont="1" applyBorder="1"/>
    <xf numFmtId="0" fontId="6" fillId="0" borderId="11" xfId="0" applyFont="1" applyBorder="1"/>
    <xf numFmtId="167" fontId="6" fillId="0" borderId="1" xfId="0" applyNumberFormat="1" applyFont="1" applyBorder="1"/>
    <xf numFmtId="167" fontId="6" fillId="0" borderId="2" xfId="0" applyNumberFormat="1" applyFont="1" applyBorder="1"/>
    <xf numFmtId="167" fontId="6" fillId="0" borderId="3" xfId="0" applyNumberFormat="1" applyFont="1" applyBorder="1"/>
    <xf numFmtId="167" fontId="6" fillId="0" borderId="4" xfId="0" applyNumberFormat="1" applyFont="1" applyBorder="1"/>
    <xf numFmtId="167" fontId="6" fillId="0" borderId="0" xfId="0" applyNumberFormat="1" applyFont="1"/>
    <xf numFmtId="167" fontId="6" fillId="0" borderId="5" xfId="0" applyNumberFormat="1" applyFont="1" applyBorder="1"/>
    <xf numFmtId="167" fontId="6" fillId="0" borderId="6" xfId="0" applyNumberFormat="1" applyFont="1" applyBorder="1"/>
    <xf numFmtId="167" fontId="6" fillId="0" borderId="7" xfId="0" applyNumberFormat="1" applyFont="1" applyBorder="1"/>
    <xf numFmtId="167" fontId="6" fillId="0" borderId="8" xfId="0" applyNumberFormat="1" applyFont="1" applyBorder="1"/>
    <xf numFmtId="164" fontId="6" fillId="0" borderId="9" xfId="0" applyNumberFormat="1" applyFont="1" applyBorder="1"/>
    <xf numFmtId="164" fontId="6" fillId="0" borderId="10" xfId="0" applyNumberFormat="1" applyFont="1" applyBorder="1"/>
    <xf numFmtId="164" fontId="6" fillId="0" borderId="11" xfId="0" applyNumberFormat="1" applyFont="1" applyBorder="1"/>
    <xf numFmtId="166" fontId="6" fillId="0" borderId="9" xfId="0" applyNumberFormat="1" applyFont="1" applyBorder="1"/>
    <xf numFmtId="166" fontId="6" fillId="0" borderId="10" xfId="0" applyNumberFormat="1" applyFont="1" applyBorder="1"/>
    <xf numFmtId="166" fontId="6" fillId="2" borderId="10" xfId="0" applyNumberFormat="1" applyFont="1" applyFill="1" applyBorder="1"/>
    <xf numFmtId="166" fontId="6" fillId="0" borderId="11" xfId="0" applyNumberFormat="1" applyFont="1" applyBorder="1"/>
    <xf numFmtId="2" fontId="6" fillId="0" borderId="9" xfId="0" applyNumberFormat="1" applyFont="1" applyBorder="1"/>
    <xf numFmtId="2" fontId="6" fillId="0" borderId="10" xfId="0" applyNumberFormat="1" applyFont="1" applyBorder="1"/>
    <xf numFmtId="2" fontId="6" fillId="0" borderId="11" xfId="0" applyNumberFormat="1" applyFont="1" applyBorder="1"/>
    <xf numFmtId="0" fontId="11" fillId="0" borderId="0" xfId="0" applyFont="1"/>
    <xf numFmtId="165" fontId="0" fillId="0" borderId="0" xfId="0" applyNumberFormat="1"/>
    <xf numFmtId="1" fontId="6" fillId="0" borderId="9" xfId="0" applyNumberFormat="1" applyFont="1" applyBorder="1"/>
    <xf numFmtId="1" fontId="6" fillId="0" borderId="10" xfId="0" applyNumberFormat="1" applyFont="1" applyBorder="1"/>
    <xf numFmtId="1" fontId="6" fillId="0" borderId="11" xfId="0" applyNumberFormat="1" applyFont="1" applyBorder="1"/>
    <xf numFmtId="165" fontId="6" fillId="0" borderId="0" xfId="0" applyNumberFormat="1" applyFont="1"/>
    <xf numFmtId="1" fontId="6" fillId="0" borderId="1" xfId="0" applyNumberFormat="1" applyFont="1" applyBorder="1"/>
    <xf numFmtId="1" fontId="6" fillId="0" borderId="2" xfId="0" applyNumberFormat="1" applyFont="1" applyBorder="1"/>
    <xf numFmtId="1" fontId="6" fillId="0" borderId="3" xfId="0" applyNumberFormat="1" applyFont="1" applyBorder="1"/>
    <xf numFmtId="1" fontId="6" fillId="0" borderId="4" xfId="0" applyNumberFormat="1" applyFont="1" applyBorder="1"/>
    <xf numFmtId="1" fontId="6" fillId="0" borderId="0" xfId="0" applyNumberFormat="1" applyFont="1"/>
    <xf numFmtId="1" fontId="6" fillId="0" borderId="5" xfId="0" applyNumberFormat="1" applyFont="1" applyBorder="1"/>
    <xf numFmtId="1" fontId="6" fillId="0" borderId="6" xfId="0" applyNumberFormat="1" applyFont="1" applyBorder="1"/>
    <xf numFmtId="1" fontId="6" fillId="0" borderId="7" xfId="0" applyNumberFormat="1" applyFont="1" applyBorder="1"/>
    <xf numFmtId="1" fontId="6" fillId="0" borderId="8" xfId="0" applyNumberFormat="1" applyFont="1" applyBorder="1"/>
    <xf numFmtId="2" fontId="6" fillId="3" borderId="1" xfId="0" applyNumberFormat="1" applyFont="1" applyFill="1" applyBorder="1"/>
    <xf numFmtId="2" fontId="6" fillId="3" borderId="2" xfId="0" applyNumberFormat="1" applyFont="1" applyFill="1" applyBorder="1"/>
    <xf numFmtId="2" fontId="6" fillId="3" borderId="3" xfId="0" applyNumberFormat="1" applyFont="1" applyFill="1" applyBorder="1"/>
    <xf numFmtId="2" fontId="6" fillId="3" borderId="4" xfId="0" applyNumberFormat="1" applyFont="1" applyFill="1" applyBorder="1"/>
    <xf numFmtId="2" fontId="6" fillId="3" borderId="0" xfId="0" applyNumberFormat="1" applyFont="1" applyFill="1"/>
    <xf numFmtId="2" fontId="6" fillId="3" borderId="5" xfId="0" applyNumberFormat="1" applyFont="1" applyFill="1" applyBorder="1"/>
    <xf numFmtId="2" fontId="6" fillId="3" borderId="6" xfId="0" applyNumberFormat="1" applyFont="1" applyFill="1" applyBorder="1"/>
    <xf numFmtId="2" fontId="6" fillId="3" borderId="7" xfId="0" applyNumberFormat="1" applyFont="1" applyFill="1" applyBorder="1"/>
    <xf numFmtId="2" fontId="6" fillId="3" borderId="8" xfId="0" applyNumberFormat="1" applyFont="1" applyFill="1" applyBorder="1"/>
    <xf numFmtId="0" fontId="6" fillId="3" borderId="9" xfId="0" applyFont="1" applyFill="1" applyBorder="1"/>
    <xf numFmtId="0" fontId="6" fillId="3" borderId="10" xfId="0" applyFont="1" applyFill="1" applyBorder="1"/>
    <xf numFmtId="0" fontId="6" fillId="3" borderId="11" xfId="0" applyFont="1" applyFill="1" applyBorder="1"/>
    <xf numFmtId="0" fontId="0" fillId="4" borderId="0" xfId="0" applyFill="1"/>
    <xf numFmtId="165" fontId="0" fillId="4" borderId="0" xfId="0" applyNumberFormat="1" applyFill="1"/>
    <xf numFmtId="165" fontId="0" fillId="4" borderId="1" xfId="0" applyNumberFormat="1" applyFill="1" applyBorder="1"/>
    <xf numFmtId="165" fontId="0" fillId="4" borderId="2" xfId="0" applyNumberFormat="1" applyFill="1" applyBorder="1"/>
    <xf numFmtId="165" fontId="0" fillId="4" borderId="3" xfId="0" applyNumberFormat="1" applyFill="1" applyBorder="1"/>
    <xf numFmtId="165" fontId="0" fillId="4" borderId="4" xfId="0" applyNumberFormat="1" applyFill="1" applyBorder="1"/>
    <xf numFmtId="165" fontId="0" fillId="4" borderId="5" xfId="0" applyNumberFormat="1" applyFill="1" applyBorder="1"/>
    <xf numFmtId="165" fontId="0" fillId="4" borderId="6" xfId="0" applyNumberFormat="1" applyFill="1" applyBorder="1"/>
    <xf numFmtId="165" fontId="0" fillId="4" borderId="7" xfId="0" applyNumberFormat="1" applyFill="1" applyBorder="1"/>
    <xf numFmtId="165" fontId="0" fillId="4" borderId="8" xfId="0" applyNumberFormat="1" applyFill="1" applyBorder="1"/>
    <xf numFmtId="0" fontId="0" fillId="4" borderId="9" xfId="0" applyFill="1" applyBorder="1"/>
    <xf numFmtId="0" fontId="0" fillId="0" borderId="10" xfId="0" applyBorder="1"/>
    <xf numFmtId="0" fontId="0" fillId="4" borderId="11" xfId="0" applyFill="1" applyBorder="1"/>
    <xf numFmtId="165" fontId="0" fillId="0" borderId="1" xfId="0" applyNumberFormat="1" applyBorder="1"/>
    <xf numFmtId="165" fontId="0" fillId="0" borderId="2" xfId="0" applyNumberFormat="1" applyBorder="1"/>
    <xf numFmtId="165" fontId="0" fillId="0" borderId="3" xfId="0" applyNumberForma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6" xfId="0" applyNumberFormat="1" applyBorder="1"/>
    <xf numFmtId="165" fontId="0" fillId="0" borderId="7" xfId="0" applyNumberFormat="1" applyBorder="1"/>
    <xf numFmtId="165" fontId="0" fillId="0" borderId="8" xfId="0" applyNumberFormat="1" applyBorder="1"/>
    <xf numFmtId="0" fontId="0" fillId="0" borderId="9" xfId="0" applyBorder="1"/>
    <xf numFmtId="1" fontId="0" fillId="0" borderId="10" xfId="0" applyNumberFormat="1" applyBorder="1"/>
    <xf numFmtId="1" fontId="0" fillId="0" borderId="11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0" fontId="0" fillId="0" borderId="11" xfId="0" applyBorder="1"/>
    <xf numFmtId="165" fontId="0" fillId="0" borderId="9" xfId="0" applyNumberFormat="1" applyBorder="1"/>
    <xf numFmtId="165" fontId="0" fillId="0" borderId="10" xfId="0" applyNumberFormat="1" applyBorder="1"/>
    <xf numFmtId="165" fontId="0" fillId="0" borderId="11" xfId="0" applyNumberFormat="1" applyBorder="1"/>
    <xf numFmtId="0" fontId="12" fillId="0" borderId="12" xfId="0" applyFont="1" applyBorder="1"/>
    <xf numFmtId="0" fontId="12" fillId="0" borderId="14" xfId="0" applyFont="1" applyBorder="1"/>
    <xf numFmtId="0" fontId="12" fillId="0" borderId="13" xfId="0" applyFont="1" applyBorder="1" applyAlignment="1">
      <alignment horizontal="center"/>
    </xf>
    <xf numFmtId="11" fontId="0" fillId="0" borderId="15" xfId="0" applyNumberFormat="1" applyBorder="1" applyAlignment="1">
      <alignment horizontal="center"/>
    </xf>
    <xf numFmtId="0" fontId="4" fillId="0" borderId="0" xfId="0" applyFont="1"/>
    <xf numFmtId="11" fontId="0" fillId="0" borderId="0" xfId="0" applyNumberFormat="1"/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/>
    </xf>
    <xf numFmtId="166" fontId="6" fillId="0" borderId="1" xfId="0" applyNumberFormat="1" applyFont="1" applyBorder="1"/>
    <xf numFmtId="166" fontId="6" fillId="0" borderId="2" xfId="0" applyNumberFormat="1" applyFont="1" applyBorder="1"/>
    <xf numFmtId="166" fontId="6" fillId="0" borderId="3" xfId="0" applyNumberFormat="1" applyFont="1" applyBorder="1"/>
    <xf numFmtId="166" fontId="6" fillId="0" borderId="4" xfId="0" applyNumberFormat="1" applyFont="1" applyBorder="1"/>
    <xf numFmtId="166" fontId="6" fillId="0" borderId="0" xfId="0" applyNumberFormat="1" applyFont="1"/>
    <xf numFmtId="166" fontId="6" fillId="0" borderId="5" xfId="0" applyNumberFormat="1" applyFont="1" applyBorder="1"/>
    <xf numFmtId="166" fontId="6" fillId="0" borderId="6" xfId="0" applyNumberFormat="1" applyFont="1" applyBorder="1"/>
    <xf numFmtId="166" fontId="6" fillId="0" borderId="7" xfId="0" applyNumberFormat="1" applyFont="1" applyBorder="1"/>
    <xf numFmtId="166" fontId="6" fillId="0" borderId="8" xfId="0" applyNumberFormat="1" applyFont="1" applyBorder="1"/>
    <xf numFmtId="2" fontId="0" fillId="0" borderId="16" xfId="0" applyNumberFormat="1" applyBorder="1"/>
    <xf numFmtId="2" fontId="0" fillId="0" borderId="17" xfId="0" applyNumberFormat="1" applyBorder="1"/>
    <xf numFmtId="2" fontId="0" fillId="0" borderId="18" xfId="0" applyNumberFormat="1" applyBorder="1"/>
    <xf numFmtId="2" fontId="0" fillId="0" borderId="19" xfId="0" applyNumberFormat="1" applyBorder="1"/>
    <xf numFmtId="2" fontId="0" fillId="0" borderId="0" xfId="0" applyNumberFormat="1" applyBorder="1"/>
    <xf numFmtId="2" fontId="0" fillId="0" borderId="20" xfId="0" applyNumberFormat="1" applyBorder="1"/>
    <xf numFmtId="2" fontId="0" fillId="0" borderId="21" xfId="0" applyNumberFormat="1" applyBorder="1"/>
    <xf numFmtId="2" fontId="0" fillId="0" borderId="22" xfId="0" applyNumberFormat="1" applyBorder="1"/>
    <xf numFmtId="2" fontId="0" fillId="0" borderId="23" xfId="0" applyNumberFormat="1" applyBorder="1"/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1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91048292108364E-2"/>
          <c:y val="5.0925925925925923E-2"/>
          <c:w val="0.93297997644287411"/>
          <c:h val="0.89814814814814814"/>
        </c:manualLayout>
      </c:layout>
      <c:scatterChart>
        <c:scatterStyle val="lineMarker"/>
        <c:varyColors val="0"/>
        <c:ser>
          <c:idx val="0"/>
          <c:order val="0"/>
          <c:tx>
            <c:v>Original</c:v>
          </c:tx>
          <c:xVal>
            <c:numRef>
              <c:f>Solución!$B$73:$B$76</c:f>
            </c:numRef>
          </c:xVal>
          <c:yVal>
            <c:numRef>
              <c:f>Solución!$C$73:$C$76</c:f>
            </c:numRef>
          </c:yVal>
          <c:smooth val="0"/>
          <c:extLst>
            <c:ext xmlns:c16="http://schemas.microsoft.com/office/drawing/2014/chart" uri="{C3380CC4-5D6E-409C-BE32-E72D297353CC}">
              <c16:uniqueId val="{00000000-C780-469E-AB8E-F203EA6D4A2A}"/>
            </c:ext>
          </c:extLst>
        </c:ser>
        <c:ser>
          <c:idx val="1"/>
          <c:order val="1"/>
          <c:tx>
            <c:v>Deformada</c:v>
          </c:tx>
          <c:spPr>
            <a:ln>
              <a:prstDash val="lgDash"/>
            </a:ln>
          </c:spPr>
          <c:xVal>
            <c:numRef>
              <c:f>Solución!$E$73:$E$76</c:f>
            </c:numRef>
          </c:xVal>
          <c:yVal>
            <c:numRef>
              <c:f>Solución!$F$73:$F$76</c:f>
            </c:numRef>
          </c:yVal>
          <c:smooth val="0"/>
          <c:extLst>
            <c:ext xmlns:c16="http://schemas.microsoft.com/office/drawing/2014/chart" uri="{C3380CC4-5D6E-409C-BE32-E72D297353CC}">
              <c16:uniqueId val="{00000001-C780-469E-AB8E-F203EA6D4A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094288"/>
        <c:axId val="1"/>
      </c:scatterChart>
      <c:valAx>
        <c:axId val="227094288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"/>
        <c:crosses val="autoZero"/>
        <c:crossBetween val="midCat"/>
      </c:valAx>
      <c:valAx>
        <c:axId val="1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2709428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8805970149253728"/>
          <c:y val="4.6762564573421254E-2"/>
          <c:w val="0.36716417910447763"/>
          <c:h val="0.17266186249686988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Solución!$N$73:$N$76</c:f>
              <c:numCache>
                <c:formatCode>0.00</c:formatCode>
                <c:ptCount val="4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0</c:v>
                </c:pt>
              </c:numCache>
            </c:numRef>
          </c:xVal>
          <c:yVal>
            <c:numRef>
              <c:f>Solución!$O$73:$O$76</c:f>
              <c:numCache>
                <c:formatCode>0.00</c:formatCode>
                <c:ptCount val="4"/>
                <c:pt idx="0">
                  <c:v>0</c:v>
                </c:pt>
                <c:pt idx="1">
                  <c:v>2.598076211353316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78B-42D3-BA43-51B0A379D50B}"/>
            </c:ext>
          </c:extLst>
        </c:ser>
        <c:ser>
          <c:idx val="1"/>
          <c:order val="1"/>
          <c:tx>
            <c:v>Conf Act</c:v>
          </c:tx>
          <c:spPr>
            <a:ln w="1905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Solución!$Q$73:$Q$76</c:f>
              <c:numCache>
                <c:formatCode>0.000</c:formatCode>
                <c:ptCount val="4"/>
                <c:pt idx="0">
                  <c:v>0</c:v>
                </c:pt>
                <c:pt idx="1">
                  <c:v>1.9392857142857145</c:v>
                </c:pt>
                <c:pt idx="2">
                  <c:v>3.0142857142857142</c:v>
                </c:pt>
                <c:pt idx="3">
                  <c:v>0</c:v>
                </c:pt>
              </c:numCache>
            </c:numRef>
          </c:xVal>
          <c:yVal>
            <c:numRef>
              <c:f>Solución!$R$73:$R$76</c:f>
              <c:numCache>
                <c:formatCode>0.000</c:formatCode>
                <c:ptCount val="4"/>
                <c:pt idx="0">
                  <c:v>0.43301270189221963</c:v>
                </c:pt>
                <c:pt idx="1">
                  <c:v>2.810458631805214</c:v>
                </c:pt>
                <c:pt idx="2">
                  <c:v>0</c:v>
                </c:pt>
                <c:pt idx="3">
                  <c:v>0.43301270189221963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78B-42D3-BA43-51B0A379D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8590847"/>
        <c:axId val="1358585087"/>
      </c:scatterChart>
      <c:valAx>
        <c:axId val="1358590847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358585087"/>
        <c:crosses val="autoZero"/>
        <c:crossBetween val="midCat"/>
      </c:valAx>
      <c:valAx>
        <c:axId val="135858508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358590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12</xdr:col>
      <xdr:colOff>127993</xdr:colOff>
      <xdr:row>15</xdr:row>
      <xdr:rowOff>158146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E5A4342-FF79-301E-F22E-A006E06F4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72150" y="317500"/>
          <a:ext cx="2566393" cy="249494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78</xdr:row>
      <xdr:rowOff>104775</xdr:rowOff>
    </xdr:from>
    <xdr:to>
      <xdr:col>4</xdr:col>
      <xdr:colOff>704850</xdr:colOff>
      <xdr:row>95</xdr:row>
      <xdr:rowOff>0</xdr:rowOff>
    </xdr:to>
    <xdr:graphicFrame macro="">
      <xdr:nvGraphicFramePr>
        <xdr:cNvPr id="3091" name="2 Gráfico">
          <a:extLst>
            <a:ext uri="{FF2B5EF4-FFF2-40B4-BE49-F238E27FC236}">
              <a16:creationId xmlns:a16="http://schemas.microsoft.com/office/drawing/2014/main" id="{06D6281E-6A3D-4E59-B546-9B64B9F4B0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479137</xdr:colOff>
      <xdr:row>79</xdr:row>
      <xdr:rowOff>57150</xdr:rowOff>
    </xdr:from>
    <xdr:to>
      <xdr:col>19</xdr:col>
      <xdr:colOff>92364</xdr:colOff>
      <xdr:row>95</xdr:row>
      <xdr:rowOff>29441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E2C5C6A-E805-C2E9-C8D0-04BB08FA1B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R65"/>
  <sheetViews>
    <sheetView zoomScaleNormal="100" workbookViewId="0">
      <selection activeCell="P21" sqref="P21"/>
    </sheetView>
  </sheetViews>
  <sheetFormatPr baseColWidth="10" defaultRowHeight="12.5" x14ac:dyDescent="0.25"/>
  <cols>
    <col min="3" max="3" width="10.7265625" customWidth="1"/>
    <col min="4" max="4" width="8.7265625" customWidth="1"/>
    <col min="5" max="5" width="10.26953125" customWidth="1"/>
    <col min="6" max="6" width="8.7265625" customWidth="1"/>
    <col min="7" max="8" width="11.1796875" customWidth="1"/>
    <col min="9" max="12" width="8.7265625" customWidth="1"/>
    <col min="17" max="17" width="11.81640625" bestFit="1" customWidth="1"/>
  </cols>
  <sheetData>
    <row r="3" spans="2:18" ht="13.5" x14ac:dyDescent="0.3">
      <c r="B3" s="1" t="s">
        <v>2</v>
      </c>
      <c r="C3" s="1">
        <v>10</v>
      </c>
      <c r="D3" s="1" t="s">
        <v>0</v>
      </c>
      <c r="E3" s="1">
        <f>C3/(100)^2</f>
        <v>1E-3</v>
      </c>
      <c r="F3" s="1" t="s">
        <v>1</v>
      </c>
      <c r="G3" s="1"/>
      <c r="H3" s="1"/>
      <c r="I3" s="1"/>
      <c r="J3" s="1"/>
      <c r="K3" s="1"/>
      <c r="L3" s="1"/>
      <c r="O3" s="115"/>
      <c r="P3" s="115"/>
      <c r="Q3" s="115"/>
      <c r="R3" s="115"/>
    </row>
    <row r="4" spans="2:18" ht="13.5" x14ac:dyDescent="0.3">
      <c r="B4" s="1" t="s">
        <v>3</v>
      </c>
      <c r="C4" s="1">
        <v>3</v>
      </c>
      <c r="D4" s="1" t="s">
        <v>5</v>
      </c>
      <c r="E4" s="1"/>
      <c r="F4" s="1"/>
      <c r="G4" s="1"/>
      <c r="H4" s="1"/>
      <c r="I4" s="1"/>
      <c r="J4" s="1"/>
      <c r="K4" s="1"/>
      <c r="L4" s="1"/>
    </row>
    <row r="5" spans="2:18" ht="13.5" x14ac:dyDescent="0.3">
      <c r="B5" s="1" t="s">
        <v>4</v>
      </c>
      <c r="C5" s="1">
        <v>210</v>
      </c>
      <c r="D5" s="1" t="s">
        <v>59</v>
      </c>
      <c r="E5" s="1">
        <f>C5*1000000</f>
        <v>210000000</v>
      </c>
      <c r="F5" s="1" t="s">
        <v>58</v>
      </c>
      <c r="G5" s="1"/>
      <c r="H5" s="1"/>
      <c r="I5" s="1"/>
      <c r="J5" s="1"/>
      <c r="K5" s="1"/>
      <c r="L5" s="1"/>
    </row>
    <row r="6" spans="2:18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8" ht="14" x14ac:dyDescent="0.3">
      <c r="B7" s="45" t="s">
        <v>45</v>
      </c>
      <c r="C7" s="1">
        <v>0</v>
      </c>
      <c r="D7" s="1" t="s">
        <v>15</v>
      </c>
      <c r="E7" s="1"/>
      <c r="F7" s="1"/>
      <c r="G7" s="1"/>
      <c r="H7" s="1"/>
      <c r="I7" s="1"/>
      <c r="J7" s="1"/>
      <c r="K7" s="1"/>
      <c r="L7" s="1"/>
    </row>
    <row r="8" spans="2:18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8" ht="13.5" x14ac:dyDescent="0.3">
      <c r="B9" s="1" t="s">
        <v>7</v>
      </c>
      <c r="C9" s="1">
        <f>E3*E5/C4</f>
        <v>70000</v>
      </c>
      <c r="D9" s="1" t="s">
        <v>60</v>
      </c>
      <c r="E9" s="1"/>
      <c r="F9" s="1"/>
      <c r="G9" s="1"/>
      <c r="H9" s="1"/>
      <c r="I9" s="1"/>
      <c r="J9" s="1"/>
      <c r="K9" s="1"/>
      <c r="L9" s="1"/>
    </row>
    <row r="10" spans="2:18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8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8" ht="15.5" x14ac:dyDescent="0.4">
      <c r="B12" s="1"/>
      <c r="C12" s="2" t="s">
        <v>33</v>
      </c>
      <c r="D12" s="2" t="s">
        <v>34</v>
      </c>
      <c r="E12" s="2" t="s">
        <v>35</v>
      </c>
      <c r="F12" s="2" t="s">
        <v>36</v>
      </c>
      <c r="G12" s="1"/>
      <c r="H12" s="1"/>
      <c r="I12" s="1"/>
      <c r="J12" s="1"/>
      <c r="K12" s="1"/>
      <c r="L12" s="1"/>
    </row>
    <row r="13" spans="2:18" ht="15.5" x14ac:dyDescent="0.4">
      <c r="B13" s="1"/>
      <c r="C13" s="3">
        <f>C9</f>
        <v>70000</v>
      </c>
      <c r="D13" s="4">
        <v>0</v>
      </c>
      <c r="E13" s="4">
        <f>-C9</f>
        <v>-70000</v>
      </c>
      <c r="F13" s="5">
        <v>0</v>
      </c>
      <c r="G13" s="6" t="s">
        <v>33</v>
      </c>
      <c r="H13" s="1"/>
      <c r="I13" s="1"/>
      <c r="J13" s="1"/>
      <c r="K13" s="1"/>
      <c r="L13" s="1"/>
    </row>
    <row r="14" spans="2:18" ht="15.5" x14ac:dyDescent="0.4">
      <c r="B14" s="7" t="s">
        <v>37</v>
      </c>
      <c r="C14" s="8">
        <v>0</v>
      </c>
      <c r="D14" s="1">
        <v>0</v>
      </c>
      <c r="E14" s="1">
        <v>0</v>
      </c>
      <c r="F14" s="9">
        <v>0</v>
      </c>
      <c r="G14" s="6" t="s">
        <v>34</v>
      </c>
      <c r="H14" s="1"/>
      <c r="I14" s="1"/>
      <c r="J14" s="1"/>
      <c r="K14" s="1"/>
      <c r="L14" s="1"/>
    </row>
    <row r="15" spans="2:18" ht="15.5" x14ac:dyDescent="0.4">
      <c r="B15" s="1"/>
      <c r="C15" s="8">
        <f>E13</f>
        <v>-70000</v>
      </c>
      <c r="D15" s="1">
        <v>0</v>
      </c>
      <c r="E15" s="1">
        <f>C13</f>
        <v>70000</v>
      </c>
      <c r="F15" s="9">
        <v>0</v>
      </c>
      <c r="G15" s="6" t="s">
        <v>35</v>
      </c>
      <c r="H15" s="1"/>
      <c r="I15" s="1"/>
      <c r="J15" s="1"/>
      <c r="K15" s="1"/>
      <c r="L15" s="1"/>
    </row>
    <row r="16" spans="2:18" ht="15.5" x14ac:dyDescent="0.4">
      <c r="B16" s="1"/>
      <c r="C16" s="10">
        <v>0</v>
      </c>
      <c r="D16" s="11">
        <v>0</v>
      </c>
      <c r="E16" s="11">
        <v>0</v>
      </c>
      <c r="F16" s="12">
        <v>0</v>
      </c>
      <c r="G16" s="6" t="s">
        <v>36</v>
      </c>
      <c r="H16" s="1"/>
      <c r="I16" s="1"/>
      <c r="J16" s="1"/>
      <c r="K16" s="1"/>
      <c r="L16" s="1"/>
    </row>
    <row r="17" spans="2:12" ht="13.5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 ht="13.5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13.5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2:12" ht="13.5" x14ac:dyDescent="0.3">
      <c r="B20" s="1"/>
      <c r="C20" s="13">
        <f>COS(RADIANS($C$7))</f>
        <v>1</v>
      </c>
      <c r="D20" s="14">
        <f>-SIN(RADIANS($C$7))</f>
        <v>0</v>
      </c>
      <c r="E20" s="4">
        <v>0</v>
      </c>
      <c r="F20" s="5">
        <v>0</v>
      </c>
      <c r="G20" s="1"/>
      <c r="H20" s="1"/>
      <c r="I20" s="13">
        <f t="array" ref="I20:L23">TRANSPOSE(C20:F23)</f>
        <v>1</v>
      </c>
      <c r="J20" s="14">
        <v>0</v>
      </c>
      <c r="K20" s="4">
        <v>0</v>
      </c>
      <c r="L20" s="5">
        <v>0</v>
      </c>
    </row>
    <row r="21" spans="2:12" ht="14.5" x14ac:dyDescent="0.3">
      <c r="B21" s="1" t="s">
        <v>38</v>
      </c>
      <c r="C21" s="15">
        <f>SIN(RADIANS($C$7))</f>
        <v>0</v>
      </c>
      <c r="D21" s="16">
        <f>COS(RADIANS($C$7))</f>
        <v>1</v>
      </c>
      <c r="E21" s="1">
        <v>0</v>
      </c>
      <c r="F21" s="9">
        <v>0</v>
      </c>
      <c r="G21" s="1"/>
      <c r="H21" s="1" t="s">
        <v>12</v>
      </c>
      <c r="I21" s="15">
        <v>0</v>
      </c>
      <c r="J21" s="16">
        <v>1</v>
      </c>
      <c r="K21" s="1">
        <v>0</v>
      </c>
      <c r="L21" s="9">
        <v>0</v>
      </c>
    </row>
    <row r="22" spans="2:12" ht="13.5" x14ac:dyDescent="0.3">
      <c r="B22" s="1"/>
      <c r="C22" s="8">
        <v>0</v>
      </c>
      <c r="D22" s="1">
        <v>0</v>
      </c>
      <c r="E22" s="16">
        <f>COS(RADIANS($C$7))</f>
        <v>1</v>
      </c>
      <c r="F22" s="17">
        <f>-SIN(RADIANS($C$7))</f>
        <v>0</v>
      </c>
      <c r="G22" s="1"/>
      <c r="H22" s="1"/>
      <c r="I22" s="8">
        <v>0</v>
      </c>
      <c r="J22" s="1">
        <v>0</v>
      </c>
      <c r="K22" s="16">
        <v>1</v>
      </c>
      <c r="L22" s="17">
        <v>0</v>
      </c>
    </row>
    <row r="23" spans="2:12" ht="13.5" x14ac:dyDescent="0.3">
      <c r="B23" s="1"/>
      <c r="C23" s="10">
        <v>0</v>
      </c>
      <c r="D23" s="11">
        <v>0</v>
      </c>
      <c r="E23" s="18">
        <f>SIN(RADIANS($C$7))</f>
        <v>0</v>
      </c>
      <c r="F23" s="19">
        <f>COS(RADIANS($C$7))</f>
        <v>1</v>
      </c>
      <c r="G23" s="1"/>
      <c r="H23" s="1"/>
      <c r="I23" s="10">
        <v>0</v>
      </c>
      <c r="J23" s="11">
        <v>0</v>
      </c>
      <c r="K23" s="18">
        <v>0</v>
      </c>
      <c r="L23" s="19">
        <v>1</v>
      </c>
    </row>
    <row r="24" spans="2:12" ht="13.5" x14ac:dyDescent="0.3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ht="13.5" x14ac:dyDescent="0.3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13.5" x14ac:dyDescent="0.3">
      <c r="B26" s="1"/>
      <c r="C26" s="3">
        <f t="array" ref="C26:F29">MMULT(C20:F23,C13:F16)</f>
        <v>70000</v>
      </c>
      <c r="D26" s="4">
        <v>0</v>
      </c>
      <c r="E26" s="4">
        <v>-70000</v>
      </c>
      <c r="F26" s="5">
        <v>0</v>
      </c>
      <c r="G26" s="1"/>
      <c r="H26" s="1"/>
      <c r="I26" s="1"/>
      <c r="J26" s="1"/>
      <c r="K26" s="1"/>
      <c r="L26" s="1"/>
    </row>
    <row r="27" spans="2:12" ht="14.5" x14ac:dyDescent="0.3">
      <c r="B27" s="1" t="s">
        <v>39</v>
      </c>
      <c r="C27" s="8">
        <v>0</v>
      </c>
      <c r="D27" s="1">
        <v>0</v>
      </c>
      <c r="E27" s="1">
        <v>0</v>
      </c>
      <c r="F27" s="9">
        <v>0</v>
      </c>
      <c r="G27" s="1"/>
      <c r="H27" s="1"/>
      <c r="I27" s="1"/>
      <c r="J27" s="1"/>
      <c r="K27" s="1"/>
      <c r="L27" s="1"/>
    </row>
    <row r="28" spans="2:12" ht="13.5" x14ac:dyDescent="0.3">
      <c r="B28" s="1"/>
      <c r="C28" s="8">
        <v>-70000</v>
      </c>
      <c r="D28" s="1">
        <v>0</v>
      </c>
      <c r="E28" s="1">
        <v>70000</v>
      </c>
      <c r="F28" s="9">
        <v>0</v>
      </c>
      <c r="G28" s="1"/>
      <c r="H28" s="1"/>
      <c r="I28" s="1"/>
      <c r="J28" s="1"/>
      <c r="K28" s="1"/>
      <c r="L28" s="1"/>
    </row>
    <row r="29" spans="2:12" ht="13.5" x14ac:dyDescent="0.3">
      <c r="B29" s="1"/>
      <c r="C29" s="10">
        <v>0</v>
      </c>
      <c r="D29" s="11">
        <v>0</v>
      </c>
      <c r="E29" s="11">
        <v>0</v>
      </c>
      <c r="F29" s="12">
        <v>0</v>
      </c>
      <c r="G29" s="1"/>
      <c r="H29" s="1"/>
      <c r="I29" s="1"/>
      <c r="J29" s="1"/>
      <c r="K29" s="1"/>
      <c r="L29" s="1"/>
    </row>
    <row r="30" spans="2:12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2" ht="13.5" x14ac:dyDescent="0.3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ht="13.5" x14ac:dyDescent="0.3">
      <c r="B32" s="1"/>
      <c r="C32" s="51">
        <f t="array" ref="C32:F35">MMULT(C26:F29,I20:L23)</f>
        <v>70000</v>
      </c>
      <c r="D32" s="52">
        <v>0</v>
      </c>
      <c r="E32" s="52">
        <v>-70000</v>
      </c>
      <c r="F32" s="53">
        <v>0</v>
      </c>
      <c r="G32" s="1"/>
      <c r="H32" s="1"/>
      <c r="I32" s="1"/>
      <c r="J32" s="1"/>
      <c r="K32" s="1"/>
      <c r="L32" s="1"/>
    </row>
    <row r="33" spans="2:12" ht="14.5" x14ac:dyDescent="0.3">
      <c r="B33" s="1" t="s">
        <v>40</v>
      </c>
      <c r="C33" s="54">
        <v>0</v>
      </c>
      <c r="D33" s="55">
        <v>0</v>
      </c>
      <c r="E33" s="55">
        <v>0</v>
      </c>
      <c r="F33" s="56">
        <v>0</v>
      </c>
      <c r="G33" s="1"/>
      <c r="H33" s="1"/>
      <c r="I33" s="1"/>
      <c r="J33" s="1"/>
      <c r="K33" s="1"/>
      <c r="L33" s="1"/>
    </row>
    <row r="34" spans="2:12" ht="13.5" x14ac:dyDescent="0.3">
      <c r="B34" s="1"/>
      <c r="C34" s="54">
        <v>-70000</v>
      </c>
      <c r="D34" s="55">
        <v>0</v>
      </c>
      <c r="E34" s="55">
        <v>70000</v>
      </c>
      <c r="F34" s="56">
        <v>0</v>
      </c>
      <c r="G34" s="1"/>
      <c r="H34" s="1"/>
      <c r="I34" s="1"/>
      <c r="J34" s="1"/>
      <c r="K34" s="1"/>
      <c r="L34" s="1"/>
    </row>
    <row r="35" spans="2:12" ht="13.5" x14ac:dyDescent="0.3">
      <c r="B35" s="1"/>
      <c r="C35" s="57">
        <v>0</v>
      </c>
      <c r="D35" s="58">
        <v>0</v>
      </c>
      <c r="E35" s="58">
        <v>0</v>
      </c>
      <c r="F35" s="59">
        <v>0</v>
      </c>
      <c r="G35" s="1"/>
      <c r="H35" s="1"/>
      <c r="I35" s="1"/>
      <c r="J35" s="1"/>
      <c r="K35" s="1"/>
      <c r="L35" s="1"/>
    </row>
    <row r="36" spans="2:12" ht="13.5" x14ac:dyDescent="0.3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ht="13.5" x14ac:dyDescent="0.3">
      <c r="B37" s="1"/>
      <c r="C37" s="119">
        <v>1</v>
      </c>
      <c r="D37" s="119"/>
      <c r="E37" s="119">
        <v>2</v>
      </c>
      <c r="F37" s="119"/>
      <c r="G37" s="119">
        <v>3</v>
      </c>
      <c r="H37" s="119"/>
      <c r="I37" s="1"/>
      <c r="J37" s="1"/>
      <c r="K37" s="1"/>
      <c r="L37" s="1"/>
    </row>
    <row r="38" spans="2:12" ht="13.5" x14ac:dyDescent="0.3">
      <c r="B38" s="1"/>
      <c r="C38" s="3">
        <v>1</v>
      </c>
      <c r="D38" s="4">
        <v>0</v>
      </c>
      <c r="E38" s="4">
        <v>0</v>
      </c>
      <c r="F38" s="4">
        <v>0</v>
      </c>
      <c r="G38" s="4">
        <v>0</v>
      </c>
      <c r="H38" s="5">
        <v>0</v>
      </c>
      <c r="I38" s="117" t="s">
        <v>52</v>
      </c>
      <c r="J38" s="118">
        <v>1</v>
      </c>
      <c r="K38" s="1"/>
      <c r="L38" s="1"/>
    </row>
    <row r="39" spans="2:12" ht="13.5" x14ac:dyDescent="0.3">
      <c r="B39" s="1"/>
      <c r="C39" s="8">
        <v>0</v>
      </c>
      <c r="D39" s="1">
        <v>1</v>
      </c>
      <c r="E39" s="1">
        <v>0</v>
      </c>
      <c r="F39" s="1">
        <v>0</v>
      </c>
      <c r="G39" s="1">
        <v>0</v>
      </c>
      <c r="H39" s="9">
        <v>0</v>
      </c>
      <c r="I39" s="117"/>
      <c r="J39" s="118"/>
      <c r="K39" s="1"/>
      <c r="L39" s="1"/>
    </row>
    <row r="40" spans="2:12" ht="13.5" x14ac:dyDescent="0.3">
      <c r="B40" s="1" t="s">
        <v>16</v>
      </c>
      <c r="C40" s="8">
        <v>0</v>
      </c>
      <c r="D40" s="1">
        <v>0</v>
      </c>
      <c r="E40" s="1">
        <v>0</v>
      </c>
      <c r="F40" s="1">
        <v>0</v>
      </c>
      <c r="G40" s="1">
        <v>1</v>
      </c>
      <c r="H40" s="9">
        <v>0</v>
      </c>
      <c r="I40" s="117" t="s">
        <v>53</v>
      </c>
      <c r="J40" s="118">
        <v>3</v>
      </c>
      <c r="K40" s="1"/>
      <c r="L40" s="1"/>
    </row>
    <row r="41" spans="2:12" ht="13.5" x14ac:dyDescent="0.3">
      <c r="B41" s="1"/>
      <c r="C41" s="10">
        <v>0</v>
      </c>
      <c r="D41" s="11">
        <v>0</v>
      </c>
      <c r="E41" s="11">
        <v>0</v>
      </c>
      <c r="F41" s="11">
        <v>0</v>
      </c>
      <c r="G41" s="11">
        <v>0</v>
      </c>
      <c r="H41" s="12">
        <v>1</v>
      </c>
      <c r="I41" s="117"/>
      <c r="J41" s="118"/>
      <c r="K41" s="1"/>
      <c r="L41" s="1"/>
    </row>
    <row r="42" spans="2:12" ht="13.5" x14ac:dyDescent="0.3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ht="13.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ht="13.5" x14ac:dyDescent="0.3">
      <c r="B44" s="1"/>
      <c r="C44" s="3">
        <f t="array" ref="C44:F49">TRANSPOSE(C38:H41)</f>
        <v>1</v>
      </c>
      <c r="D44" s="4">
        <v>0</v>
      </c>
      <c r="E44" s="4">
        <v>0</v>
      </c>
      <c r="F44" s="5">
        <v>0</v>
      </c>
      <c r="G44" s="1"/>
      <c r="H44" s="1"/>
      <c r="I44" s="1"/>
      <c r="J44" s="1"/>
      <c r="K44" s="1"/>
      <c r="L44" s="1"/>
    </row>
    <row r="45" spans="2:12" ht="13.5" x14ac:dyDescent="0.3">
      <c r="B45" s="1"/>
      <c r="C45" s="8">
        <v>0</v>
      </c>
      <c r="D45" s="1">
        <v>1</v>
      </c>
      <c r="E45" s="1">
        <v>0</v>
      </c>
      <c r="F45" s="9">
        <v>0</v>
      </c>
      <c r="G45" s="1"/>
      <c r="H45" s="1"/>
      <c r="I45" s="1"/>
      <c r="J45" s="1"/>
      <c r="K45" s="1"/>
      <c r="L45" s="1"/>
    </row>
    <row r="46" spans="2:12" ht="13.5" x14ac:dyDescent="0.3">
      <c r="B46" s="1" t="s">
        <v>17</v>
      </c>
      <c r="C46" s="8">
        <v>0</v>
      </c>
      <c r="D46" s="1">
        <v>0</v>
      </c>
      <c r="E46" s="1">
        <v>0</v>
      </c>
      <c r="F46" s="9">
        <v>0</v>
      </c>
      <c r="G46" s="1"/>
      <c r="H46" s="1"/>
      <c r="I46" s="1"/>
      <c r="J46" s="1"/>
      <c r="K46" s="1"/>
      <c r="L46" s="1"/>
    </row>
    <row r="47" spans="2:12" ht="13.5" x14ac:dyDescent="0.3">
      <c r="B47" s="1"/>
      <c r="C47" s="8">
        <v>0</v>
      </c>
      <c r="D47" s="1">
        <v>0</v>
      </c>
      <c r="E47" s="1">
        <v>0</v>
      </c>
      <c r="F47" s="9">
        <v>0</v>
      </c>
      <c r="G47" s="1"/>
      <c r="H47" s="1"/>
      <c r="I47" s="1"/>
      <c r="J47" s="1"/>
      <c r="K47" s="1"/>
      <c r="L47" s="1"/>
    </row>
    <row r="48" spans="2:12" ht="13.5" x14ac:dyDescent="0.3">
      <c r="B48" s="1"/>
      <c r="C48" s="8">
        <v>0</v>
      </c>
      <c r="D48" s="1">
        <v>0</v>
      </c>
      <c r="E48" s="1">
        <v>1</v>
      </c>
      <c r="F48" s="9">
        <v>0</v>
      </c>
      <c r="G48" s="1"/>
      <c r="H48" s="1"/>
      <c r="I48" s="1"/>
      <c r="J48" s="1"/>
      <c r="K48" s="1"/>
      <c r="L48" s="1"/>
    </row>
    <row r="49" spans="2:12" ht="13.5" x14ac:dyDescent="0.3">
      <c r="B49" s="1"/>
      <c r="C49" s="10">
        <v>0</v>
      </c>
      <c r="D49" s="11">
        <v>0</v>
      </c>
      <c r="E49" s="11">
        <v>0</v>
      </c>
      <c r="F49" s="12">
        <v>1</v>
      </c>
      <c r="G49" s="1"/>
      <c r="H49" s="1"/>
      <c r="I49" s="1"/>
      <c r="J49" s="1"/>
      <c r="K49" s="1"/>
      <c r="L49" s="1"/>
    </row>
    <row r="50" spans="2:12" ht="13.5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ht="13.5" x14ac:dyDescent="0.3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ht="13.5" x14ac:dyDescent="0.3">
      <c r="B52" s="1"/>
      <c r="C52" s="3">
        <f t="array" ref="C52:F57">MMULT(C44:F49,C32:F35)</f>
        <v>70000</v>
      </c>
      <c r="D52" s="4">
        <v>0</v>
      </c>
      <c r="E52" s="4">
        <v>-70000</v>
      </c>
      <c r="F52" s="5">
        <v>0</v>
      </c>
      <c r="G52" s="1"/>
      <c r="H52" s="1"/>
      <c r="I52" s="1"/>
      <c r="J52" s="1"/>
      <c r="K52" s="1"/>
      <c r="L52" s="1"/>
    </row>
    <row r="53" spans="2:12" ht="13.5" x14ac:dyDescent="0.3">
      <c r="B53" s="1"/>
      <c r="C53" s="8">
        <v>0</v>
      </c>
      <c r="D53" s="1">
        <v>0</v>
      </c>
      <c r="E53" s="1">
        <v>0</v>
      </c>
      <c r="F53" s="9">
        <v>0</v>
      </c>
      <c r="G53" s="1"/>
      <c r="H53" s="1"/>
      <c r="I53" s="1"/>
      <c r="J53" s="1"/>
      <c r="K53" s="1"/>
      <c r="L53" s="1"/>
    </row>
    <row r="54" spans="2:12" ht="14.5" x14ac:dyDescent="0.3">
      <c r="B54" s="1" t="s">
        <v>41</v>
      </c>
      <c r="C54" s="8">
        <v>0</v>
      </c>
      <c r="D54" s="1">
        <v>0</v>
      </c>
      <c r="E54" s="1">
        <v>0</v>
      </c>
      <c r="F54" s="9">
        <v>0</v>
      </c>
      <c r="G54" s="1"/>
      <c r="H54" s="1"/>
      <c r="I54" s="1"/>
      <c r="J54" s="1"/>
      <c r="K54" s="1"/>
      <c r="L54" s="1"/>
    </row>
    <row r="55" spans="2:12" ht="13.5" x14ac:dyDescent="0.3">
      <c r="B55" s="1"/>
      <c r="C55" s="8">
        <v>0</v>
      </c>
      <c r="D55" s="1">
        <v>0</v>
      </c>
      <c r="E55" s="1">
        <v>0</v>
      </c>
      <c r="F55" s="9">
        <v>0</v>
      </c>
      <c r="G55" s="1"/>
      <c r="H55" s="1"/>
      <c r="I55" s="1"/>
      <c r="J55" s="1"/>
      <c r="K55" s="1"/>
      <c r="L55" s="1"/>
    </row>
    <row r="56" spans="2:12" ht="13.5" x14ac:dyDescent="0.3">
      <c r="B56" s="1"/>
      <c r="C56" s="8">
        <v>-70000</v>
      </c>
      <c r="D56" s="1">
        <v>0</v>
      </c>
      <c r="E56" s="1">
        <v>70000</v>
      </c>
      <c r="F56" s="9">
        <v>0</v>
      </c>
      <c r="G56" s="1"/>
      <c r="H56" s="1"/>
      <c r="I56" s="1"/>
      <c r="J56" s="1"/>
      <c r="K56" s="1"/>
      <c r="L56" s="1"/>
    </row>
    <row r="57" spans="2:12" ht="13.5" x14ac:dyDescent="0.3">
      <c r="B57" s="1"/>
      <c r="C57" s="10">
        <v>0</v>
      </c>
      <c r="D57" s="11">
        <v>0</v>
      </c>
      <c r="E57" s="11">
        <v>0</v>
      </c>
      <c r="F57" s="12">
        <v>0</v>
      </c>
      <c r="G57" s="1"/>
      <c r="H57" s="1"/>
      <c r="I57" s="1"/>
      <c r="J57" s="1"/>
      <c r="K57" s="1"/>
      <c r="L57" s="1"/>
    </row>
    <row r="58" spans="2:12" ht="13.5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ht="13.5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ht="13.5" x14ac:dyDescent="0.3">
      <c r="B60" s="1"/>
      <c r="C60" s="3">
        <f t="array" ref="C60:H65">MMULT(C52:F57,C38:H41)</f>
        <v>70000</v>
      </c>
      <c r="D60" s="4">
        <v>0</v>
      </c>
      <c r="E60" s="4">
        <v>0</v>
      </c>
      <c r="F60" s="4">
        <v>0</v>
      </c>
      <c r="G60" s="4">
        <v>-70000</v>
      </c>
      <c r="H60" s="5">
        <v>0</v>
      </c>
      <c r="I60" s="1"/>
      <c r="J60" s="1"/>
      <c r="K60" s="1"/>
      <c r="L60" s="1"/>
    </row>
    <row r="61" spans="2:12" ht="13.5" x14ac:dyDescent="0.3">
      <c r="B61" s="1"/>
      <c r="C61" s="8">
        <v>0</v>
      </c>
      <c r="D61" s="1">
        <v>0</v>
      </c>
      <c r="E61" s="1">
        <v>0</v>
      </c>
      <c r="F61" s="1">
        <v>0</v>
      </c>
      <c r="G61" s="1">
        <v>0</v>
      </c>
      <c r="H61" s="9">
        <v>0</v>
      </c>
      <c r="I61" s="1"/>
      <c r="J61" s="1"/>
      <c r="K61" s="1"/>
      <c r="L61" s="1"/>
    </row>
    <row r="62" spans="2:12" ht="14.5" x14ac:dyDescent="0.3">
      <c r="B62" s="1" t="s">
        <v>42</v>
      </c>
      <c r="C62" s="8">
        <v>0</v>
      </c>
      <c r="D62" s="1">
        <v>0</v>
      </c>
      <c r="E62" s="1">
        <v>0</v>
      </c>
      <c r="F62" s="1">
        <v>0</v>
      </c>
      <c r="G62" s="1">
        <v>0</v>
      </c>
      <c r="H62" s="9">
        <v>0</v>
      </c>
      <c r="I62" s="1"/>
      <c r="J62" s="1"/>
      <c r="K62" s="1"/>
      <c r="L62" s="1"/>
    </row>
    <row r="63" spans="2:12" ht="13.5" x14ac:dyDescent="0.3">
      <c r="B63" s="1"/>
      <c r="C63" s="8">
        <v>0</v>
      </c>
      <c r="D63" s="1">
        <v>0</v>
      </c>
      <c r="E63" s="1">
        <v>0</v>
      </c>
      <c r="F63" s="1">
        <v>0</v>
      </c>
      <c r="G63" s="1">
        <v>0</v>
      </c>
      <c r="H63" s="9">
        <v>0</v>
      </c>
      <c r="I63" s="1"/>
      <c r="J63" s="1"/>
      <c r="K63" s="1"/>
      <c r="L63" s="1"/>
    </row>
    <row r="64" spans="2:12" ht="13.5" x14ac:dyDescent="0.3">
      <c r="B64" s="1"/>
      <c r="C64" s="8">
        <v>-70000</v>
      </c>
      <c r="D64" s="1">
        <v>0</v>
      </c>
      <c r="E64" s="1">
        <v>0</v>
      </c>
      <c r="F64" s="1">
        <v>0</v>
      </c>
      <c r="G64" s="1">
        <v>70000</v>
      </c>
      <c r="H64" s="9">
        <v>0</v>
      </c>
      <c r="I64" s="1"/>
      <c r="J64" s="1"/>
      <c r="K64" s="1"/>
      <c r="L64" s="1"/>
    </row>
    <row r="65" spans="2:12" ht="13.5" x14ac:dyDescent="0.3">
      <c r="B65" s="1"/>
      <c r="C65" s="10">
        <v>0</v>
      </c>
      <c r="D65" s="11">
        <v>0</v>
      </c>
      <c r="E65" s="11">
        <v>0</v>
      </c>
      <c r="F65" s="11">
        <v>0</v>
      </c>
      <c r="G65" s="11">
        <v>0</v>
      </c>
      <c r="H65" s="12">
        <v>0</v>
      </c>
      <c r="I65" s="1"/>
      <c r="J65" s="1"/>
      <c r="K65" s="1"/>
      <c r="L65" s="1"/>
    </row>
  </sheetData>
  <mergeCells count="7">
    <mergeCell ref="I38:I39"/>
    <mergeCell ref="I40:I41"/>
    <mergeCell ref="J38:J39"/>
    <mergeCell ref="J40:J41"/>
    <mergeCell ref="C37:D37"/>
    <mergeCell ref="E37:F37"/>
    <mergeCell ref="G37:H37"/>
  </mergeCells>
  <phoneticPr fontId="5" type="noConversion"/>
  <pageMargins left="0.75" right="0.75" top="1" bottom="1" header="0" footer="0"/>
  <pageSetup paperSize="9" orientation="portrait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L65"/>
  <sheetViews>
    <sheetView workbookViewId="0">
      <selection activeCell="C3" sqref="C3:F5"/>
    </sheetView>
  </sheetViews>
  <sheetFormatPr baseColWidth="10" defaultRowHeight="12.5" x14ac:dyDescent="0.25"/>
  <cols>
    <col min="3" max="6" width="10.26953125" customWidth="1"/>
  </cols>
  <sheetData>
    <row r="3" spans="2:12" ht="13.5" x14ac:dyDescent="0.3">
      <c r="B3" s="1" t="s">
        <v>2</v>
      </c>
      <c r="C3" s="1">
        <f>'Barra 1'!C3</f>
        <v>10</v>
      </c>
      <c r="D3" s="1" t="str">
        <f>'Barra 1'!D3</f>
        <v>cm2</v>
      </c>
      <c r="E3" s="1">
        <f>'Barra 1'!E3</f>
        <v>1E-3</v>
      </c>
      <c r="F3" s="1" t="str">
        <f>'Barra 1'!F3</f>
        <v>m2</v>
      </c>
      <c r="G3" s="1"/>
      <c r="H3" s="1"/>
      <c r="I3" s="1"/>
      <c r="J3" s="1"/>
      <c r="K3" s="1"/>
      <c r="L3" s="1"/>
    </row>
    <row r="4" spans="2:12" ht="13.5" x14ac:dyDescent="0.3">
      <c r="B4" s="1" t="s">
        <v>3</v>
      </c>
      <c r="C4" s="1">
        <f>'Barra 1'!C4</f>
        <v>3</v>
      </c>
      <c r="D4" s="1" t="str">
        <f>'Barra 1'!D4</f>
        <v>m</v>
      </c>
      <c r="E4" s="1"/>
      <c r="F4" s="1"/>
      <c r="G4" s="1"/>
      <c r="H4" s="1"/>
      <c r="I4" s="1"/>
      <c r="J4" s="1"/>
      <c r="K4" s="1"/>
      <c r="L4" s="1"/>
    </row>
    <row r="5" spans="2:12" ht="13.5" x14ac:dyDescent="0.3">
      <c r="B5" s="1" t="s">
        <v>4</v>
      </c>
      <c r="C5" s="1">
        <f>'Barra 1'!C5</f>
        <v>210</v>
      </c>
      <c r="D5" s="1" t="str">
        <f>'Barra 1'!D5</f>
        <v>Gpa</v>
      </c>
      <c r="E5" s="1">
        <f>'Barra 1'!E5</f>
        <v>210000000</v>
      </c>
      <c r="F5" s="1" t="str">
        <f>'Barra 1'!F5</f>
        <v>kN/m2</v>
      </c>
      <c r="G5" s="1"/>
      <c r="H5" s="1"/>
      <c r="I5" s="1"/>
      <c r="J5" s="1"/>
      <c r="K5" s="1"/>
      <c r="L5" s="1"/>
    </row>
    <row r="6" spans="2:12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14" x14ac:dyDescent="0.3">
      <c r="B7" s="45" t="s">
        <v>45</v>
      </c>
      <c r="C7" s="1">
        <v>60</v>
      </c>
      <c r="D7" s="1" t="s">
        <v>15</v>
      </c>
      <c r="E7" s="1"/>
      <c r="F7" s="1"/>
      <c r="G7" s="1"/>
      <c r="H7" s="1"/>
      <c r="I7" s="1"/>
      <c r="J7" s="1"/>
      <c r="K7" s="1"/>
      <c r="L7" s="1"/>
    </row>
    <row r="8" spans="2:12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13.5" x14ac:dyDescent="0.3">
      <c r="B9" s="1" t="s">
        <v>7</v>
      </c>
      <c r="C9" s="1">
        <f>E3*E5/C4</f>
        <v>70000</v>
      </c>
      <c r="D9" s="1" t="str">
        <f>'Barra 1'!D9</f>
        <v>kN/m</v>
      </c>
      <c r="E9" s="1"/>
      <c r="F9" s="1"/>
      <c r="G9" s="1"/>
      <c r="H9" s="1"/>
      <c r="I9" s="1"/>
      <c r="J9" s="1"/>
      <c r="K9" s="1"/>
      <c r="L9" s="1"/>
    </row>
    <row r="10" spans="2:12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ht="15.5" x14ac:dyDescent="0.4">
      <c r="B12" s="1"/>
      <c r="C12" s="2" t="s">
        <v>8</v>
      </c>
      <c r="D12" s="2" t="s">
        <v>9</v>
      </c>
      <c r="E12" s="2" t="s">
        <v>10</v>
      </c>
      <c r="F12" s="2" t="s">
        <v>11</v>
      </c>
      <c r="G12" s="1"/>
      <c r="H12" s="1"/>
      <c r="I12" s="1"/>
      <c r="J12" s="1"/>
      <c r="K12" s="1"/>
      <c r="L12" s="1"/>
    </row>
    <row r="13" spans="2:12" ht="15.5" x14ac:dyDescent="0.4">
      <c r="B13" s="1"/>
      <c r="C13" s="3">
        <f>C9</f>
        <v>70000</v>
      </c>
      <c r="D13" s="4">
        <v>0</v>
      </c>
      <c r="E13" s="4">
        <f>-C9</f>
        <v>-70000</v>
      </c>
      <c r="F13" s="5">
        <v>0</v>
      </c>
      <c r="G13" s="6" t="s">
        <v>8</v>
      </c>
      <c r="H13" s="1"/>
      <c r="I13" s="1"/>
      <c r="J13" s="1"/>
      <c r="K13" s="1"/>
      <c r="L13" s="1"/>
    </row>
    <row r="14" spans="2:12" ht="15.5" x14ac:dyDescent="0.4">
      <c r="B14" s="7" t="s">
        <v>6</v>
      </c>
      <c r="C14" s="8">
        <v>0</v>
      </c>
      <c r="D14" s="1">
        <v>0</v>
      </c>
      <c r="E14" s="1">
        <v>0</v>
      </c>
      <c r="F14" s="9">
        <v>0</v>
      </c>
      <c r="G14" s="6" t="s">
        <v>9</v>
      </c>
      <c r="H14" s="1"/>
      <c r="I14" s="1"/>
      <c r="J14" s="1"/>
      <c r="K14" s="1"/>
      <c r="L14" s="1"/>
    </row>
    <row r="15" spans="2:12" ht="15.5" x14ac:dyDescent="0.4">
      <c r="B15" s="1"/>
      <c r="C15" s="8">
        <f>E13</f>
        <v>-70000</v>
      </c>
      <c r="D15" s="1">
        <v>0</v>
      </c>
      <c r="E15" s="1">
        <f>C13</f>
        <v>70000</v>
      </c>
      <c r="F15" s="9">
        <v>0</v>
      </c>
      <c r="G15" s="6" t="s">
        <v>10</v>
      </c>
      <c r="H15" s="1"/>
      <c r="I15" s="1"/>
      <c r="J15" s="1"/>
      <c r="K15" s="1"/>
      <c r="L15" s="1"/>
    </row>
    <row r="16" spans="2:12" ht="15.5" x14ac:dyDescent="0.4">
      <c r="B16" s="1"/>
      <c r="C16" s="10">
        <v>0</v>
      </c>
      <c r="D16" s="11">
        <v>0</v>
      </c>
      <c r="E16" s="11">
        <v>0</v>
      </c>
      <c r="F16" s="12">
        <v>0</v>
      </c>
      <c r="G16" s="6" t="s">
        <v>11</v>
      </c>
      <c r="H16" s="1"/>
      <c r="I16" s="1"/>
      <c r="J16" s="1"/>
      <c r="K16" s="1"/>
      <c r="L16" s="1"/>
    </row>
    <row r="17" spans="2:12" ht="13.5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 ht="13.5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13.5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2:12" ht="13.5" x14ac:dyDescent="0.3">
      <c r="B20" s="1"/>
      <c r="C20" s="13">
        <f>COS(RADIANS($C$7))</f>
        <v>0.50000000000000011</v>
      </c>
      <c r="D20" s="14">
        <f>-SIN(RADIANS($C$7))</f>
        <v>-0.8660254037844386</v>
      </c>
      <c r="E20" s="4">
        <v>0</v>
      </c>
      <c r="F20" s="5">
        <v>0</v>
      </c>
      <c r="G20" s="1"/>
      <c r="H20" s="1"/>
      <c r="I20" s="13">
        <f t="array" ref="I20:L23">TRANSPOSE(C20:F23)</f>
        <v>0.50000000000000011</v>
      </c>
      <c r="J20" s="14">
        <v>0.8660254037844386</v>
      </c>
      <c r="K20" s="4">
        <v>0</v>
      </c>
      <c r="L20" s="5">
        <v>0</v>
      </c>
    </row>
    <row r="21" spans="2:12" ht="15" x14ac:dyDescent="0.3">
      <c r="B21" s="1" t="s">
        <v>13</v>
      </c>
      <c r="C21" s="15">
        <f>SIN(RADIANS($C$7))</f>
        <v>0.8660254037844386</v>
      </c>
      <c r="D21" s="16">
        <f>COS(RADIANS($C$7))</f>
        <v>0.50000000000000011</v>
      </c>
      <c r="E21" s="1">
        <v>0</v>
      </c>
      <c r="F21" s="9">
        <v>0</v>
      </c>
      <c r="G21" s="1"/>
      <c r="H21" s="1" t="s">
        <v>12</v>
      </c>
      <c r="I21" s="15">
        <v>-0.8660254037844386</v>
      </c>
      <c r="J21" s="16">
        <v>0.50000000000000011</v>
      </c>
      <c r="K21" s="1">
        <v>0</v>
      </c>
      <c r="L21" s="9">
        <v>0</v>
      </c>
    </row>
    <row r="22" spans="2:12" ht="13.5" x14ac:dyDescent="0.3">
      <c r="B22" s="1"/>
      <c r="C22" s="8">
        <v>0</v>
      </c>
      <c r="D22" s="1">
        <v>0</v>
      </c>
      <c r="E22" s="16">
        <f>COS(RADIANS($C$7))</f>
        <v>0.50000000000000011</v>
      </c>
      <c r="F22" s="17">
        <f>-SIN(RADIANS($C$7))</f>
        <v>-0.8660254037844386</v>
      </c>
      <c r="G22" s="1"/>
      <c r="H22" s="1"/>
      <c r="I22" s="8">
        <v>0</v>
      </c>
      <c r="J22" s="1">
        <v>0</v>
      </c>
      <c r="K22" s="16">
        <v>0.50000000000000011</v>
      </c>
      <c r="L22" s="17">
        <v>0.8660254037844386</v>
      </c>
    </row>
    <row r="23" spans="2:12" ht="13.5" x14ac:dyDescent="0.3">
      <c r="B23" s="1"/>
      <c r="C23" s="10">
        <v>0</v>
      </c>
      <c r="D23" s="11">
        <v>0</v>
      </c>
      <c r="E23" s="18">
        <f>SIN(RADIANS($C$7))</f>
        <v>0.8660254037844386</v>
      </c>
      <c r="F23" s="19">
        <f>COS(RADIANS($C$7))</f>
        <v>0.50000000000000011</v>
      </c>
      <c r="G23" s="1"/>
      <c r="H23" s="1"/>
      <c r="I23" s="10">
        <v>0</v>
      </c>
      <c r="J23" s="11">
        <v>0</v>
      </c>
      <c r="K23" s="18">
        <v>-0.8660254037844386</v>
      </c>
      <c r="L23" s="19">
        <v>0.50000000000000011</v>
      </c>
    </row>
    <row r="24" spans="2:12" ht="13.5" x14ac:dyDescent="0.3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ht="13.5" x14ac:dyDescent="0.3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13.5" x14ac:dyDescent="0.3">
      <c r="B26" s="1"/>
      <c r="C26" s="3">
        <f t="array" ref="C26:F29">MMULT(C20:F23,C13:F16)</f>
        <v>35000.000000000007</v>
      </c>
      <c r="D26" s="4">
        <v>0</v>
      </c>
      <c r="E26" s="4">
        <v>-35000.000000000007</v>
      </c>
      <c r="F26" s="5">
        <v>0</v>
      </c>
      <c r="G26" s="1"/>
      <c r="H26" s="1"/>
      <c r="I26" s="1"/>
      <c r="J26" s="1"/>
      <c r="K26" s="1"/>
      <c r="L26" s="1"/>
    </row>
    <row r="27" spans="2:12" ht="15" x14ac:dyDescent="0.3">
      <c r="B27" s="1" t="s">
        <v>14</v>
      </c>
      <c r="C27" s="8">
        <v>60621.778264910703</v>
      </c>
      <c r="D27" s="1">
        <v>0</v>
      </c>
      <c r="E27" s="1">
        <v>-60621.778264910703</v>
      </c>
      <c r="F27" s="9">
        <v>0</v>
      </c>
      <c r="G27" s="1"/>
      <c r="H27" s="1"/>
      <c r="I27" s="1"/>
      <c r="J27" s="1"/>
      <c r="K27" s="1"/>
      <c r="L27" s="1"/>
    </row>
    <row r="28" spans="2:12" ht="13.5" x14ac:dyDescent="0.3">
      <c r="B28" s="1"/>
      <c r="C28" s="8">
        <v>-35000.000000000007</v>
      </c>
      <c r="D28" s="1">
        <v>0</v>
      </c>
      <c r="E28" s="1">
        <v>35000.000000000007</v>
      </c>
      <c r="F28" s="9">
        <v>0</v>
      </c>
      <c r="G28" s="1"/>
      <c r="H28" s="1"/>
      <c r="I28" s="1"/>
      <c r="J28" s="1"/>
      <c r="K28" s="1"/>
      <c r="L28" s="1"/>
    </row>
    <row r="29" spans="2:12" ht="13.5" x14ac:dyDescent="0.3">
      <c r="B29" s="1"/>
      <c r="C29" s="10">
        <v>-60621.778264910703</v>
      </c>
      <c r="D29" s="11">
        <v>0</v>
      </c>
      <c r="E29" s="11">
        <v>60621.778264910703</v>
      </c>
      <c r="F29" s="12">
        <v>0</v>
      </c>
      <c r="G29" s="1"/>
      <c r="H29" s="1"/>
      <c r="I29" s="1"/>
      <c r="J29" s="1"/>
      <c r="K29" s="1"/>
      <c r="L29" s="1"/>
    </row>
    <row r="30" spans="2:12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2" ht="13.5" x14ac:dyDescent="0.3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ht="13.5" x14ac:dyDescent="0.3">
      <c r="B32" s="1"/>
      <c r="C32" s="120">
        <f t="array" ref="C32:F35">MMULT(C26:F29,I20:L23)</f>
        <v>17500.000000000007</v>
      </c>
      <c r="D32" s="121">
        <v>30310.889132455359</v>
      </c>
      <c r="E32" s="121">
        <v>-17500.000000000007</v>
      </c>
      <c r="F32" s="122">
        <v>-30310.889132455359</v>
      </c>
      <c r="G32" s="1"/>
      <c r="H32" s="16"/>
      <c r="I32" s="16"/>
      <c r="J32" s="16"/>
      <c r="K32" s="16"/>
      <c r="L32" s="1"/>
    </row>
    <row r="33" spans="2:12" ht="15" x14ac:dyDescent="0.3">
      <c r="B33" s="1" t="s">
        <v>18</v>
      </c>
      <c r="C33" s="123">
        <v>30310.889132455359</v>
      </c>
      <c r="D33" s="124">
        <v>52499.999999999993</v>
      </c>
      <c r="E33" s="124">
        <v>-30310.889132455359</v>
      </c>
      <c r="F33" s="125">
        <v>-52499.999999999993</v>
      </c>
      <c r="G33" s="1"/>
      <c r="H33" s="16"/>
      <c r="I33" s="16"/>
      <c r="J33" s="16"/>
      <c r="K33" s="16"/>
      <c r="L33" s="1"/>
    </row>
    <row r="34" spans="2:12" ht="13.5" x14ac:dyDescent="0.3">
      <c r="B34" s="1"/>
      <c r="C34" s="123">
        <v>-17500.000000000007</v>
      </c>
      <c r="D34" s="124">
        <v>-30310.889132455359</v>
      </c>
      <c r="E34" s="124">
        <v>17500.000000000007</v>
      </c>
      <c r="F34" s="125">
        <v>30310.889132455359</v>
      </c>
      <c r="G34" s="1"/>
      <c r="H34" s="16"/>
      <c r="I34" s="16"/>
      <c r="J34" s="16"/>
      <c r="K34" s="16"/>
      <c r="L34" s="1"/>
    </row>
    <row r="35" spans="2:12" ht="13.5" x14ac:dyDescent="0.3">
      <c r="B35" s="1"/>
      <c r="C35" s="126">
        <v>-30310.889132455359</v>
      </c>
      <c r="D35" s="127">
        <v>-52499.999999999993</v>
      </c>
      <c r="E35" s="127">
        <v>30310.889132455359</v>
      </c>
      <c r="F35" s="128">
        <v>52499.999999999993</v>
      </c>
      <c r="G35" s="1"/>
      <c r="H35" s="16"/>
      <c r="I35" s="16"/>
      <c r="J35" s="16"/>
      <c r="K35" s="16"/>
      <c r="L35" s="1"/>
    </row>
    <row r="36" spans="2:12" ht="13.5" x14ac:dyDescent="0.3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ht="13.5" x14ac:dyDescent="0.3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2:12" ht="13.5" x14ac:dyDescent="0.3">
      <c r="B38" s="1"/>
      <c r="C38" s="3">
        <v>1</v>
      </c>
      <c r="D38" s="4">
        <v>0</v>
      </c>
      <c r="E38" s="4">
        <v>0</v>
      </c>
      <c r="F38" s="4">
        <v>0</v>
      </c>
      <c r="G38" s="4">
        <v>0</v>
      </c>
      <c r="H38" s="5">
        <v>0</v>
      </c>
      <c r="I38" s="1"/>
      <c r="J38" s="1"/>
      <c r="K38" s="1"/>
      <c r="L38" s="1"/>
    </row>
    <row r="39" spans="2:12" ht="13.5" x14ac:dyDescent="0.3">
      <c r="B39" s="1"/>
      <c r="C39" s="8">
        <v>0</v>
      </c>
      <c r="D39" s="1">
        <v>1</v>
      </c>
      <c r="E39" s="1">
        <v>0</v>
      </c>
      <c r="F39" s="1">
        <v>0</v>
      </c>
      <c r="G39" s="1">
        <v>0</v>
      </c>
      <c r="H39" s="9">
        <v>0</v>
      </c>
      <c r="I39" s="1"/>
      <c r="J39" s="1"/>
      <c r="K39" s="1"/>
      <c r="L39" s="1"/>
    </row>
    <row r="40" spans="2:12" ht="13.5" x14ac:dyDescent="0.3">
      <c r="B40" s="1" t="s">
        <v>16</v>
      </c>
      <c r="C40" s="8">
        <v>0</v>
      </c>
      <c r="D40" s="1">
        <v>0</v>
      </c>
      <c r="E40" s="1">
        <v>1</v>
      </c>
      <c r="F40" s="1">
        <v>0</v>
      </c>
      <c r="G40" s="1">
        <v>0</v>
      </c>
      <c r="H40" s="9">
        <v>0</v>
      </c>
      <c r="I40" s="1"/>
      <c r="J40" s="1"/>
      <c r="K40" s="1"/>
      <c r="L40" s="1"/>
    </row>
    <row r="41" spans="2:12" ht="13.5" x14ac:dyDescent="0.3">
      <c r="B41" s="1"/>
      <c r="C41" s="10">
        <v>0</v>
      </c>
      <c r="D41" s="11">
        <v>0</v>
      </c>
      <c r="E41" s="11">
        <v>0</v>
      </c>
      <c r="F41" s="11">
        <v>1</v>
      </c>
      <c r="G41" s="11">
        <v>0</v>
      </c>
      <c r="H41" s="12">
        <v>0</v>
      </c>
      <c r="I41" s="1"/>
      <c r="J41" s="1"/>
      <c r="K41" s="1"/>
      <c r="L41" s="1"/>
    </row>
    <row r="42" spans="2:12" ht="13.5" x14ac:dyDescent="0.3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ht="13.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ht="13.5" x14ac:dyDescent="0.3">
      <c r="B44" s="1"/>
      <c r="C44" s="3">
        <f t="array" ref="C44:F49">TRANSPOSE(C38:H41)</f>
        <v>1</v>
      </c>
      <c r="D44" s="4">
        <v>0</v>
      </c>
      <c r="E44" s="4">
        <v>0</v>
      </c>
      <c r="F44" s="5">
        <v>0</v>
      </c>
      <c r="G44" s="1"/>
      <c r="H44" s="1"/>
      <c r="I44" s="1"/>
      <c r="J44" s="1"/>
      <c r="K44" s="1"/>
      <c r="L44" s="1"/>
    </row>
    <row r="45" spans="2:12" ht="13.5" x14ac:dyDescent="0.3">
      <c r="B45" s="1"/>
      <c r="C45" s="8">
        <v>0</v>
      </c>
      <c r="D45" s="1">
        <v>1</v>
      </c>
      <c r="E45" s="1">
        <v>0</v>
      </c>
      <c r="F45" s="9">
        <v>0</v>
      </c>
      <c r="G45" s="1"/>
      <c r="H45" s="1"/>
      <c r="I45" s="1"/>
      <c r="J45" s="1"/>
      <c r="K45" s="1"/>
      <c r="L45" s="1"/>
    </row>
    <row r="46" spans="2:12" ht="13.5" x14ac:dyDescent="0.3">
      <c r="B46" s="1" t="s">
        <v>17</v>
      </c>
      <c r="C46" s="8">
        <v>0</v>
      </c>
      <c r="D46" s="1">
        <v>0</v>
      </c>
      <c r="E46" s="1">
        <v>1</v>
      </c>
      <c r="F46" s="9">
        <v>0</v>
      </c>
      <c r="G46" s="1"/>
      <c r="H46" s="1"/>
      <c r="I46" s="1"/>
      <c r="J46" s="1"/>
      <c r="K46" s="1"/>
      <c r="L46" s="1"/>
    </row>
    <row r="47" spans="2:12" ht="13.5" x14ac:dyDescent="0.3">
      <c r="B47" s="1"/>
      <c r="C47" s="8">
        <v>0</v>
      </c>
      <c r="D47" s="1">
        <v>0</v>
      </c>
      <c r="E47" s="1">
        <v>0</v>
      </c>
      <c r="F47" s="9">
        <v>1</v>
      </c>
      <c r="G47" s="1"/>
      <c r="H47" s="1"/>
      <c r="I47" s="1"/>
      <c r="J47" s="1"/>
      <c r="K47" s="1"/>
      <c r="L47" s="1"/>
    </row>
    <row r="48" spans="2:12" ht="13.5" x14ac:dyDescent="0.3">
      <c r="B48" s="1"/>
      <c r="C48" s="8">
        <v>0</v>
      </c>
      <c r="D48" s="1">
        <v>0</v>
      </c>
      <c r="E48" s="1">
        <v>0</v>
      </c>
      <c r="F48" s="9">
        <v>0</v>
      </c>
      <c r="G48" s="1"/>
      <c r="H48" s="1"/>
      <c r="I48" s="1"/>
      <c r="J48" s="1"/>
      <c r="K48" s="1"/>
      <c r="L48" s="1"/>
    </row>
    <row r="49" spans="2:12" ht="13.5" x14ac:dyDescent="0.3">
      <c r="B49" s="1"/>
      <c r="C49" s="10">
        <v>0</v>
      </c>
      <c r="D49" s="11">
        <v>0</v>
      </c>
      <c r="E49" s="11">
        <v>0</v>
      </c>
      <c r="F49" s="12">
        <v>0</v>
      </c>
      <c r="G49" s="1"/>
      <c r="H49" s="1"/>
      <c r="I49" s="1"/>
      <c r="J49" s="1"/>
      <c r="K49" s="1"/>
      <c r="L49" s="1"/>
    </row>
    <row r="50" spans="2:12" ht="13.5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ht="13.5" x14ac:dyDescent="0.3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ht="13.5" x14ac:dyDescent="0.3">
      <c r="B52" s="1"/>
      <c r="C52" s="3">
        <f t="array" ref="C52:F57">MMULT(C44:F49,C32:F35)</f>
        <v>17500.000000000007</v>
      </c>
      <c r="D52" s="4">
        <v>30310.889132455359</v>
      </c>
      <c r="E52" s="4">
        <v>-17500.000000000007</v>
      </c>
      <c r="F52" s="5">
        <v>-30310.889132455359</v>
      </c>
      <c r="G52" s="1"/>
      <c r="H52" s="1"/>
      <c r="I52" s="1"/>
      <c r="J52" s="1"/>
      <c r="K52" s="1"/>
      <c r="L52" s="1"/>
    </row>
    <row r="53" spans="2:12" ht="13.5" x14ac:dyDescent="0.3">
      <c r="B53" s="1"/>
      <c r="C53" s="8">
        <v>30310.889132455359</v>
      </c>
      <c r="D53" s="1">
        <v>52499.999999999993</v>
      </c>
      <c r="E53" s="1">
        <v>-30310.889132455359</v>
      </c>
      <c r="F53" s="9">
        <v>-52499.999999999993</v>
      </c>
      <c r="G53" s="1"/>
      <c r="H53" s="1"/>
      <c r="I53" s="1"/>
      <c r="J53" s="1"/>
      <c r="K53" s="1"/>
      <c r="L53" s="1"/>
    </row>
    <row r="54" spans="2:12" ht="15" x14ac:dyDescent="0.3">
      <c r="B54" s="1" t="s">
        <v>19</v>
      </c>
      <c r="C54" s="8">
        <v>-17500.000000000007</v>
      </c>
      <c r="D54" s="1">
        <v>-30310.889132455359</v>
      </c>
      <c r="E54" s="1">
        <v>17500.000000000007</v>
      </c>
      <c r="F54" s="9">
        <v>30310.889132455359</v>
      </c>
      <c r="G54" s="1"/>
      <c r="H54" s="1"/>
      <c r="I54" s="1"/>
      <c r="J54" s="1"/>
      <c r="K54" s="1"/>
      <c r="L54" s="1"/>
    </row>
    <row r="55" spans="2:12" ht="13.5" x14ac:dyDescent="0.3">
      <c r="B55" s="1"/>
      <c r="C55" s="8">
        <v>-30310.889132455359</v>
      </c>
      <c r="D55" s="1">
        <v>-52499.999999999993</v>
      </c>
      <c r="E55" s="1">
        <v>30310.889132455359</v>
      </c>
      <c r="F55" s="9">
        <v>52499.999999999993</v>
      </c>
      <c r="G55" s="1"/>
      <c r="H55" s="1"/>
      <c r="I55" s="1"/>
      <c r="J55" s="1"/>
      <c r="K55" s="1"/>
      <c r="L55" s="1"/>
    </row>
    <row r="56" spans="2:12" ht="13.5" x14ac:dyDescent="0.3">
      <c r="B56" s="1"/>
      <c r="C56" s="8">
        <v>0</v>
      </c>
      <c r="D56" s="1">
        <v>0</v>
      </c>
      <c r="E56" s="1">
        <v>0</v>
      </c>
      <c r="F56" s="9">
        <v>0</v>
      </c>
      <c r="G56" s="1"/>
      <c r="H56" s="1"/>
      <c r="I56" s="1"/>
      <c r="J56" s="1"/>
      <c r="K56" s="1"/>
      <c r="L56" s="1"/>
    </row>
    <row r="57" spans="2:12" ht="13.5" x14ac:dyDescent="0.3">
      <c r="B57" s="1"/>
      <c r="C57" s="10">
        <v>0</v>
      </c>
      <c r="D57" s="11">
        <v>0</v>
      </c>
      <c r="E57" s="11">
        <v>0</v>
      </c>
      <c r="F57" s="12">
        <v>0</v>
      </c>
      <c r="G57" s="1"/>
      <c r="H57" s="1"/>
      <c r="I57" s="1"/>
      <c r="J57" s="1"/>
      <c r="K57" s="1"/>
      <c r="L57" s="1"/>
    </row>
    <row r="58" spans="2:12" ht="13.5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ht="13.5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ht="13.5" x14ac:dyDescent="0.3">
      <c r="B60" s="1"/>
      <c r="C60" s="3">
        <f t="array" ref="C60:H65">MMULT(C52:F57,C38:H41)</f>
        <v>17500.000000000007</v>
      </c>
      <c r="D60" s="4">
        <v>30310.889132455359</v>
      </c>
      <c r="E60" s="4">
        <v>-17500.000000000007</v>
      </c>
      <c r="F60" s="4">
        <v>-30310.889132455359</v>
      </c>
      <c r="G60" s="4">
        <v>0</v>
      </c>
      <c r="H60" s="5">
        <v>0</v>
      </c>
      <c r="I60" s="1"/>
      <c r="J60" s="1"/>
      <c r="K60" s="1"/>
      <c r="L60" s="1"/>
    </row>
    <row r="61" spans="2:12" ht="13.5" x14ac:dyDescent="0.3">
      <c r="B61" s="1"/>
      <c r="C61" s="8">
        <v>30310.889132455359</v>
      </c>
      <c r="D61" s="1">
        <v>52499.999999999993</v>
      </c>
      <c r="E61" s="1">
        <v>-30310.889132455359</v>
      </c>
      <c r="F61" s="1">
        <v>-52499.999999999993</v>
      </c>
      <c r="G61" s="1">
        <v>0</v>
      </c>
      <c r="H61" s="9">
        <v>0</v>
      </c>
      <c r="I61" s="1"/>
      <c r="J61" s="1"/>
      <c r="K61" s="1"/>
      <c r="L61" s="1"/>
    </row>
    <row r="62" spans="2:12" ht="15" x14ac:dyDescent="0.3">
      <c r="B62" s="1" t="s">
        <v>20</v>
      </c>
      <c r="C62" s="8">
        <v>-17500.000000000007</v>
      </c>
      <c r="D62" s="1">
        <v>-30310.889132455359</v>
      </c>
      <c r="E62" s="1">
        <v>17500.000000000007</v>
      </c>
      <c r="F62" s="1">
        <v>30310.889132455359</v>
      </c>
      <c r="G62" s="1">
        <v>0</v>
      </c>
      <c r="H62" s="9">
        <v>0</v>
      </c>
      <c r="I62" s="1"/>
      <c r="J62" s="1"/>
      <c r="K62" s="1"/>
      <c r="L62" s="1"/>
    </row>
    <row r="63" spans="2:12" ht="13.5" x14ac:dyDescent="0.3">
      <c r="B63" s="1"/>
      <c r="C63" s="8">
        <v>-30310.889132455359</v>
      </c>
      <c r="D63" s="1">
        <v>-52499.999999999993</v>
      </c>
      <c r="E63" s="1">
        <v>30310.889132455359</v>
      </c>
      <c r="F63" s="1">
        <v>52499.999999999993</v>
      </c>
      <c r="G63" s="1">
        <v>0</v>
      </c>
      <c r="H63" s="9">
        <v>0</v>
      </c>
      <c r="I63" s="1"/>
      <c r="J63" s="1"/>
      <c r="K63" s="1"/>
      <c r="L63" s="1"/>
    </row>
    <row r="64" spans="2:12" ht="13.5" x14ac:dyDescent="0.3">
      <c r="B64" s="1"/>
      <c r="C64" s="8">
        <v>0</v>
      </c>
      <c r="D64" s="1">
        <v>0</v>
      </c>
      <c r="E64" s="1">
        <v>0</v>
      </c>
      <c r="F64" s="1">
        <v>0</v>
      </c>
      <c r="G64" s="1">
        <v>0</v>
      </c>
      <c r="H64" s="9">
        <v>0</v>
      </c>
      <c r="I64" s="1"/>
      <c r="J64" s="1"/>
      <c r="K64" s="1"/>
      <c r="L64" s="1"/>
    </row>
    <row r="65" spans="2:12" ht="13.5" x14ac:dyDescent="0.3">
      <c r="B65" s="1"/>
      <c r="C65" s="10">
        <v>0</v>
      </c>
      <c r="D65" s="11">
        <v>0</v>
      </c>
      <c r="E65" s="11">
        <v>0</v>
      </c>
      <c r="F65" s="11">
        <v>0</v>
      </c>
      <c r="G65" s="11">
        <v>0</v>
      </c>
      <c r="H65" s="12">
        <v>0</v>
      </c>
      <c r="I65" s="1"/>
      <c r="J65" s="1"/>
      <c r="K65" s="1"/>
      <c r="L65" s="1"/>
    </row>
  </sheetData>
  <phoneticPr fontId="5" type="noConversion"/>
  <pageMargins left="0.75" right="0.75" top="1" bottom="1" header="0" footer="0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L65"/>
  <sheetViews>
    <sheetView workbookViewId="0">
      <selection activeCell="J32" sqref="J32"/>
    </sheetView>
  </sheetViews>
  <sheetFormatPr baseColWidth="10" defaultRowHeight="12.5" x14ac:dyDescent="0.25"/>
  <cols>
    <col min="3" max="6" width="9.7265625" customWidth="1"/>
  </cols>
  <sheetData>
    <row r="3" spans="2:12" ht="13.5" x14ac:dyDescent="0.3">
      <c r="B3" s="1" t="s">
        <v>2</v>
      </c>
      <c r="C3" s="1">
        <f>'Barra 1'!C3</f>
        <v>10</v>
      </c>
      <c r="D3" s="1" t="str">
        <f>'Barra 1'!D3</f>
        <v>cm2</v>
      </c>
      <c r="E3" s="1">
        <f>'Barra 1'!E3</f>
        <v>1E-3</v>
      </c>
      <c r="F3" s="1" t="str">
        <f>'Barra 1'!F3</f>
        <v>m2</v>
      </c>
      <c r="G3" s="1"/>
      <c r="H3" s="1"/>
      <c r="I3" s="1"/>
      <c r="J3" s="1"/>
      <c r="K3" s="1"/>
      <c r="L3" s="1"/>
    </row>
    <row r="4" spans="2:12" ht="13.5" x14ac:dyDescent="0.3">
      <c r="B4" s="1" t="s">
        <v>3</v>
      </c>
      <c r="C4" s="1">
        <f>'Barra 1'!C4</f>
        <v>3</v>
      </c>
      <c r="D4" s="1" t="str">
        <f>'Barra 1'!D4</f>
        <v>m</v>
      </c>
      <c r="E4" s="1"/>
      <c r="F4" s="1"/>
      <c r="G4" s="1"/>
      <c r="H4" s="1"/>
      <c r="I4" s="1"/>
      <c r="J4" s="1"/>
      <c r="K4" s="1"/>
      <c r="L4" s="1"/>
    </row>
    <row r="5" spans="2:12" ht="13.5" x14ac:dyDescent="0.3">
      <c r="B5" s="1" t="s">
        <v>4</v>
      </c>
      <c r="C5" s="1">
        <f>'Barra 1'!C5</f>
        <v>210</v>
      </c>
      <c r="D5" s="1" t="str">
        <f>'Barra 1'!D5</f>
        <v>Gpa</v>
      </c>
      <c r="E5" s="1">
        <f>'Barra 1'!E5</f>
        <v>210000000</v>
      </c>
      <c r="F5" s="1" t="str">
        <f>'Barra 1'!F5</f>
        <v>kN/m2</v>
      </c>
      <c r="G5" s="1"/>
      <c r="H5" s="1"/>
      <c r="I5" s="1"/>
      <c r="J5" s="1"/>
      <c r="K5" s="1"/>
      <c r="L5" s="1"/>
    </row>
    <row r="6" spans="2:12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14" x14ac:dyDescent="0.3">
      <c r="B7" s="45" t="s">
        <v>45</v>
      </c>
      <c r="C7" s="1">
        <v>300</v>
      </c>
      <c r="D7" s="1" t="s">
        <v>15</v>
      </c>
      <c r="E7" s="1"/>
      <c r="F7" s="1"/>
      <c r="G7" s="1"/>
      <c r="H7" s="1"/>
      <c r="I7" s="1"/>
      <c r="J7" s="1"/>
      <c r="K7" s="1"/>
      <c r="L7" s="1"/>
    </row>
    <row r="8" spans="2:12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13.5" x14ac:dyDescent="0.3">
      <c r="B9" s="1" t="s">
        <v>7</v>
      </c>
      <c r="C9" s="1">
        <f>E3*E5/C4</f>
        <v>70000</v>
      </c>
      <c r="D9" s="1" t="str">
        <f>'Barra 1'!D9</f>
        <v>kN/m</v>
      </c>
      <c r="E9" s="1"/>
      <c r="F9" s="1"/>
      <c r="G9" s="1"/>
      <c r="H9" s="1"/>
      <c r="I9" s="1"/>
      <c r="J9" s="1"/>
      <c r="K9" s="1"/>
      <c r="L9" s="1"/>
    </row>
    <row r="10" spans="2:12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ht="15.5" x14ac:dyDescent="0.4">
      <c r="B12" s="1"/>
      <c r="C12" s="2" t="s">
        <v>8</v>
      </c>
      <c r="D12" s="2" t="s">
        <v>9</v>
      </c>
      <c r="E12" s="2" t="s">
        <v>10</v>
      </c>
      <c r="F12" s="2" t="s">
        <v>11</v>
      </c>
      <c r="G12" s="1"/>
      <c r="H12" s="1"/>
      <c r="I12" s="1"/>
      <c r="J12" s="1"/>
      <c r="K12" s="1"/>
      <c r="L12" s="1"/>
    </row>
    <row r="13" spans="2:12" ht="15.5" x14ac:dyDescent="0.4">
      <c r="B13" s="1"/>
      <c r="C13" s="3">
        <f>C9</f>
        <v>70000</v>
      </c>
      <c r="D13" s="4">
        <v>0</v>
      </c>
      <c r="E13" s="4">
        <f>-C9</f>
        <v>-70000</v>
      </c>
      <c r="F13" s="5">
        <v>0</v>
      </c>
      <c r="G13" s="6" t="s">
        <v>8</v>
      </c>
      <c r="H13" s="1"/>
      <c r="I13" s="1"/>
      <c r="J13" s="1"/>
      <c r="K13" s="1"/>
      <c r="L13" s="1"/>
    </row>
    <row r="14" spans="2:12" ht="15.5" x14ac:dyDescent="0.4">
      <c r="B14" s="7" t="s">
        <v>6</v>
      </c>
      <c r="C14" s="8">
        <v>0</v>
      </c>
      <c r="D14" s="1">
        <v>0</v>
      </c>
      <c r="E14" s="1">
        <v>0</v>
      </c>
      <c r="F14" s="9">
        <v>0</v>
      </c>
      <c r="G14" s="6" t="s">
        <v>9</v>
      </c>
      <c r="H14" s="1"/>
      <c r="I14" s="1"/>
      <c r="J14" s="1"/>
      <c r="K14" s="1"/>
      <c r="L14" s="1"/>
    </row>
    <row r="15" spans="2:12" ht="15.5" x14ac:dyDescent="0.4">
      <c r="B15" s="1"/>
      <c r="C15" s="8">
        <f>E13</f>
        <v>-70000</v>
      </c>
      <c r="D15" s="1">
        <v>0</v>
      </c>
      <c r="E15" s="1">
        <f>C13</f>
        <v>70000</v>
      </c>
      <c r="F15" s="9">
        <v>0</v>
      </c>
      <c r="G15" s="6" t="s">
        <v>10</v>
      </c>
      <c r="H15" s="1"/>
      <c r="I15" s="1"/>
      <c r="J15" s="1"/>
      <c r="K15" s="1"/>
      <c r="L15" s="1"/>
    </row>
    <row r="16" spans="2:12" ht="15.5" x14ac:dyDescent="0.4">
      <c r="B16" s="1"/>
      <c r="C16" s="10">
        <v>0</v>
      </c>
      <c r="D16" s="11">
        <v>0</v>
      </c>
      <c r="E16" s="11">
        <v>0</v>
      </c>
      <c r="F16" s="12">
        <v>0</v>
      </c>
      <c r="G16" s="6" t="s">
        <v>11</v>
      </c>
      <c r="H16" s="1"/>
      <c r="I16" s="1"/>
      <c r="J16" s="1"/>
      <c r="K16" s="1"/>
      <c r="L16" s="1"/>
    </row>
    <row r="17" spans="2:12" ht="13.5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 ht="13.5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13.5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2:12" ht="13.5" x14ac:dyDescent="0.3">
      <c r="B20" s="1"/>
      <c r="C20" s="13">
        <f>COS(RADIANS($C$7))</f>
        <v>0.50000000000000011</v>
      </c>
      <c r="D20" s="14">
        <f>-SIN(RADIANS($C$7))</f>
        <v>0.8660254037844386</v>
      </c>
      <c r="E20" s="4">
        <v>0</v>
      </c>
      <c r="F20" s="5">
        <v>0</v>
      </c>
      <c r="G20" s="1"/>
      <c r="H20" s="1"/>
      <c r="I20" s="13">
        <f t="array" ref="I20:L23">TRANSPOSE(C20:F23)</f>
        <v>0.50000000000000011</v>
      </c>
      <c r="J20" s="14">
        <v>-0.8660254037844386</v>
      </c>
      <c r="K20" s="4">
        <v>0</v>
      </c>
      <c r="L20" s="5">
        <v>0</v>
      </c>
    </row>
    <row r="21" spans="2:12" ht="15" x14ac:dyDescent="0.3">
      <c r="B21" s="1" t="s">
        <v>13</v>
      </c>
      <c r="C21" s="15">
        <f>SIN(RADIANS($C$7))</f>
        <v>-0.8660254037844386</v>
      </c>
      <c r="D21" s="16">
        <f>COS(RADIANS($C$7))</f>
        <v>0.50000000000000011</v>
      </c>
      <c r="E21" s="1">
        <v>0</v>
      </c>
      <c r="F21" s="9">
        <v>0</v>
      </c>
      <c r="G21" s="1"/>
      <c r="H21" s="1" t="s">
        <v>12</v>
      </c>
      <c r="I21" s="15">
        <v>0.8660254037844386</v>
      </c>
      <c r="J21" s="16">
        <v>0.50000000000000011</v>
      </c>
      <c r="K21" s="1">
        <v>0</v>
      </c>
      <c r="L21" s="9">
        <v>0</v>
      </c>
    </row>
    <row r="22" spans="2:12" ht="13.5" x14ac:dyDescent="0.3">
      <c r="B22" s="1"/>
      <c r="C22" s="8">
        <v>0</v>
      </c>
      <c r="D22" s="1">
        <v>0</v>
      </c>
      <c r="E22" s="16">
        <f>COS(RADIANS($C$7))</f>
        <v>0.50000000000000011</v>
      </c>
      <c r="F22" s="17">
        <f>-SIN(RADIANS($C$7))</f>
        <v>0.8660254037844386</v>
      </c>
      <c r="G22" s="1"/>
      <c r="H22" s="1"/>
      <c r="I22" s="8">
        <v>0</v>
      </c>
      <c r="J22" s="1">
        <v>0</v>
      </c>
      <c r="K22" s="16">
        <v>0.50000000000000011</v>
      </c>
      <c r="L22" s="17">
        <v>-0.8660254037844386</v>
      </c>
    </row>
    <row r="23" spans="2:12" ht="13.5" x14ac:dyDescent="0.3">
      <c r="B23" s="1"/>
      <c r="C23" s="10">
        <v>0</v>
      </c>
      <c r="D23" s="11">
        <v>0</v>
      </c>
      <c r="E23" s="18">
        <f>SIN(RADIANS($C$7))</f>
        <v>-0.8660254037844386</v>
      </c>
      <c r="F23" s="19">
        <f>COS(RADIANS($C$7))</f>
        <v>0.50000000000000011</v>
      </c>
      <c r="G23" s="1"/>
      <c r="H23" s="1"/>
      <c r="I23" s="10">
        <v>0</v>
      </c>
      <c r="J23" s="11">
        <v>0</v>
      </c>
      <c r="K23" s="18">
        <v>0.8660254037844386</v>
      </c>
      <c r="L23" s="19">
        <v>0.50000000000000011</v>
      </c>
    </row>
    <row r="24" spans="2:12" ht="13.5" x14ac:dyDescent="0.3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ht="13.5" x14ac:dyDescent="0.3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13.5" x14ac:dyDescent="0.3">
      <c r="B26" s="1"/>
      <c r="C26" s="3">
        <f t="array" ref="C26:F29">MMULT(C20:F23,C13:F16)</f>
        <v>35000.000000000007</v>
      </c>
      <c r="D26" s="4">
        <v>0</v>
      </c>
      <c r="E26" s="4">
        <v>-35000.000000000007</v>
      </c>
      <c r="F26" s="5">
        <v>0</v>
      </c>
      <c r="G26" s="1"/>
      <c r="H26" s="1"/>
      <c r="I26" s="1"/>
      <c r="J26" s="1"/>
      <c r="K26" s="1"/>
      <c r="L26" s="1"/>
    </row>
    <row r="27" spans="2:12" ht="15" x14ac:dyDescent="0.3">
      <c r="B27" s="1" t="s">
        <v>14</v>
      </c>
      <c r="C27" s="8">
        <v>-60621.778264910703</v>
      </c>
      <c r="D27" s="1">
        <v>0</v>
      </c>
      <c r="E27" s="1">
        <v>60621.778264910703</v>
      </c>
      <c r="F27" s="9">
        <v>0</v>
      </c>
      <c r="G27" s="1"/>
      <c r="H27" s="1"/>
      <c r="I27" s="1"/>
      <c r="J27" s="1"/>
      <c r="K27" s="1"/>
      <c r="L27" s="1"/>
    </row>
    <row r="28" spans="2:12" ht="13.5" x14ac:dyDescent="0.3">
      <c r="B28" s="1"/>
      <c r="C28" s="8">
        <v>-35000.000000000007</v>
      </c>
      <c r="D28" s="1">
        <v>0</v>
      </c>
      <c r="E28" s="1">
        <v>35000.000000000007</v>
      </c>
      <c r="F28" s="9">
        <v>0</v>
      </c>
      <c r="G28" s="1"/>
      <c r="H28" s="1"/>
      <c r="I28" s="1"/>
      <c r="J28" s="1"/>
      <c r="K28" s="1"/>
      <c r="L28" s="1"/>
    </row>
    <row r="29" spans="2:12" ht="13.5" x14ac:dyDescent="0.3">
      <c r="B29" s="1"/>
      <c r="C29" s="10">
        <v>60621.778264910703</v>
      </c>
      <c r="D29" s="11">
        <v>0</v>
      </c>
      <c r="E29" s="11">
        <v>-60621.778264910703</v>
      </c>
      <c r="F29" s="12">
        <v>0</v>
      </c>
      <c r="G29" s="1"/>
      <c r="H29" s="1"/>
      <c r="I29" s="1"/>
      <c r="J29" s="1"/>
      <c r="K29" s="1"/>
      <c r="L29" s="1"/>
    </row>
    <row r="30" spans="2:12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2" ht="13.5" x14ac:dyDescent="0.3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ht="13.5" x14ac:dyDescent="0.3">
      <c r="B32" s="1"/>
      <c r="C32" s="120">
        <f t="array" ref="C32:F35">MMULT(C26:F29,I20:L23)</f>
        <v>17500.000000000007</v>
      </c>
      <c r="D32" s="121">
        <v>-30310.889132455359</v>
      </c>
      <c r="E32" s="121">
        <v>-17500.000000000007</v>
      </c>
      <c r="F32" s="122">
        <v>30310.889132455359</v>
      </c>
      <c r="G32" s="1"/>
      <c r="H32" s="1"/>
      <c r="I32" s="1"/>
      <c r="J32" s="1"/>
      <c r="K32" s="1"/>
      <c r="L32" s="1"/>
    </row>
    <row r="33" spans="2:12" ht="15" x14ac:dyDescent="0.3">
      <c r="B33" s="1" t="s">
        <v>18</v>
      </c>
      <c r="C33" s="123">
        <v>-30310.889132455359</v>
      </c>
      <c r="D33" s="124">
        <v>52499.999999999993</v>
      </c>
      <c r="E33" s="124">
        <v>30310.889132455359</v>
      </c>
      <c r="F33" s="125">
        <v>-52499.999999999993</v>
      </c>
      <c r="G33" s="1"/>
      <c r="H33" s="1"/>
      <c r="I33" s="1"/>
      <c r="J33" s="1"/>
      <c r="K33" s="1"/>
      <c r="L33" s="1"/>
    </row>
    <row r="34" spans="2:12" ht="13.5" x14ac:dyDescent="0.3">
      <c r="B34" s="1"/>
      <c r="C34" s="123">
        <v>-17500.000000000007</v>
      </c>
      <c r="D34" s="124">
        <v>30310.889132455359</v>
      </c>
      <c r="E34" s="124">
        <v>17500.000000000007</v>
      </c>
      <c r="F34" s="125">
        <v>-30310.889132455359</v>
      </c>
      <c r="G34" s="1"/>
      <c r="H34" s="1"/>
      <c r="I34" s="1"/>
      <c r="J34" s="1"/>
      <c r="K34" s="1"/>
      <c r="L34" s="1"/>
    </row>
    <row r="35" spans="2:12" ht="13.5" x14ac:dyDescent="0.3">
      <c r="B35" s="1"/>
      <c r="C35" s="126">
        <v>30310.889132455359</v>
      </c>
      <c r="D35" s="127">
        <v>-52499.999999999993</v>
      </c>
      <c r="E35" s="127">
        <v>-30310.889132455359</v>
      </c>
      <c r="F35" s="128">
        <v>52499.999999999993</v>
      </c>
      <c r="G35" s="1"/>
      <c r="H35" s="1"/>
      <c r="I35" s="1"/>
      <c r="J35" s="1"/>
      <c r="K35" s="1"/>
      <c r="L35" s="1"/>
    </row>
    <row r="36" spans="2:12" ht="13.5" x14ac:dyDescent="0.3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ht="13.5" x14ac:dyDescent="0.3">
      <c r="B37" s="1"/>
      <c r="C37" s="1">
        <v>1</v>
      </c>
      <c r="D37" s="1">
        <v>2</v>
      </c>
      <c r="E37" s="1">
        <v>3</v>
      </c>
      <c r="F37" s="1">
        <v>4</v>
      </c>
      <c r="G37" s="1">
        <v>5</v>
      </c>
      <c r="H37" s="1">
        <v>6</v>
      </c>
      <c r="I37" s="1"/>
      <c r="J37" s="1"/>
      <c r="K37" s="1"/>
      <c r="L37" s="1"/>
    </row>
    <row r="38" spans="2:12" ht="13.5" x14ac:dyDescent="0.3">
      <c r="B38" s="1"/>
      <c r="C38" s="3">
        <v>0</v>
      </c>
      <c r="D38" s="4">
        <v>0</v>
      </c>
      <c r="E38" s="4">
        <v>1</v>
      </c>
      <c r="F38" s="4">
        <v>0</v>
      </c>
      <c r="G38" s="4">
        <v>0</v>
      </c>
      <c r="H38" s="5">
        <v>0</v>
      </c>
      <c r="I38" s="1">
        <v>3</v>
      </c>
      <c r="J38" s="1"/>
      <c r="K38" s="1"/>
      <c r="L38" s="1"/>
    </row>
    <row r="39" spans="2:12" ht="13.5" x14ac:dyDescent="0.3">
      <c r="B39" s="1"/>
      <c r="C39" s="8">
        <v>0</v>
      </c>
      <c r="D39" s="1">
        <v>0</v>
      </c>
      <c r="E39" s="1">
        <v>0</v>
      </c>
      <c r="F39" s="1">
        <v>1</v>
      </c>
      <c r="G39" s="1">
        <v>0</v>
      </c>
      <c r="H39" s="9">
        <v>0</v>
      </c>
      <c r="I39" s="1">
        <v>4</v>
      </c>
      <c r="J39" s="1"/>
      <c r="K39" s="1"/>
      <c r="L39" s="1"/>
    </row>
    <row r="40" spans="2:12" ht="13.5" x14ac:dyDescent="0.3">
      <c r="B40" s="1" t="s">
        <v>16</v>
      </c>
      <c r="C40" s="8">
        <v>0</v>
      </c>
      <c r="D40" s="1">
        <v>0</v>
      </c>
      <c r="E40" s="1">
        <v>0</v>
      </c>
      <c r="F40" s="1">
        <v>0</v>
      </c>
      <c r="G40" s="1">
        <v>1</v>
      </c>
      <c r="H40" s="9">
        <v>0</v>
      </c>
      <c r="I40" s="1">
        <v>5</v>
      </c>
      <c r="J40" s="1"/>
      <c r="K40" s="1"/>
      <c r="L40" s="1"/>
    </row>
    <row r="41" spans="2:12" ht="13.5" x14ac:dyDescent="0.3">
      <c r="B41" s="1"/>
      <c r="C41" s="10">
        <v>0</v>
      </c>
      <c r="D41" s="11">
        <v>0</v>
      </c>
      <c r="E41" s="11">
        <v>0</v>
      </c>
      <c r="F41" s="11">
        <v>0</v>
      </c>
      <c r="G41" s="11">
        <v>0</v>
      </c>
      <c r="H41" s="12">
        <v>1</v>
      </c>
      <c r="I41" s="1">
        <v>6</v>
      </c>
      <c r="J41" s="1"/>
      <c r="K41" s="1"/>
      <c r="L41" s="1"/>
    </row>
    <row r="42" spans="2:12" ht="13.5" x14ac:dyDescent="0.3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ht="13.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ht="13.5" x14ac:dyDescent="0.3">
      <c r="B44" s="1"/>
      <c r="C44" s="3">
        <f t="array" ref="C44:F49">TRANSPOSE(C38:H41)</f>
        <v>0</v>
      </c>
      <c r="D44" s="4">
        <v>0</v>
      </c>
      <c r="E44" s="4">
        <v>0</v>
      </c>
      <c r="F44" s="5">
        <v>0</v>
      </c>
      <c r="G44" s="1"/>
      <c r="H44" s="1"/>
      <c r="I44" s="1"/>
      <c r="J44" s="1"/>
      <c r="K44" s="1"/>
      <c r="L44" s="1"/>
    </row>
    <row r="45" spans="2:12" ht="13.5" x14ac:dyDescent="0.3">
      <c r="B45" s="1"/>
      <c r="C45" s="8">
        <v>0</v>
      </c>
      <c r="D45" s="1">
        <v>0</v>
      </c>
      <c r="E45" s="1">
        <v>0</v>
      </c>
      <c r="F45" s="9">
        <v>0</v>
      </c>
      <c r="G45" s="1"/>
      <c r="H45" s="1"/>
      <c r="I45" s="1"/>
      <c r="J45" s="1"/>
      <c r="K45" s="1"/>
      <c r="L45" s="1"/>
    </row>
    <row r="46" spans="2:12" ht="13.5" x14ac:dyDescent="0.3">
      <c r="B46" s="1" t="s">
        <v>17</v>
      </c>
      <c r="C46" s="8">
        <v>1</v>
      </c>
      <c r="D46" s="1">
        <v>0</v>
      </c>
      <c r="E46" s="1">
        <v>0</v>
      </c>
      <c r="F46" s="9">
        <v>0</v>
      </c>
      <c r="G46" s="1"/>
      <c r="H46" s="1"/>
      <c r="I46" s="1"/>
      <c r="J46" s="1"/>
      <c r="K46" s="1"/>
      <c r="L46" s="1"/>
    </row>
    <row r="47" spans="2:12" ht="13.5" x14ac:dyDescent="0.3">
      <c r="B47" s="1"/>
      <c r="C47" s="8">
        <v>0</v>
      </c>
      <c r="D47" s="1">
        <v>1</v>
      </c>
      <c r="E47" s="1">
        <v>0</v>
      </c>
      <c r="F47" s="9">
        <v>0</v>
      </c>
      <c r="G47" s="1"/>
      <c r="H47" s="1"/>
      <c r="I47" s="1"/>
      <c r="J47" s="1"/>
      <c r="K47" s="1"/>
      <c r="L47" s="1"/>
    </row>
    <row r="48" spans="2:12" ht="13.5" x14ac:dyDescent="0.3">
      <c r="B48" s="1"/>
      <c r="C48" s="8">
        <v>0</v>
      </c>
      <c r="D48" s="1">
        <v>0</v>
      </c>
      <c r="E48" s="1">
        <v>1</v>
      </c>
      <c r="F48" s="9">
        <v>0</v>
      </c>
      <c r="G48" s="1"/>
      <c r="H48" s="1"/>
      <c r="I48" s="1"/>
      <c r="J48" s="1"/>
      <c r="K48" s="1"/>
      <c r="L48" s="1"/>
    </row>
    <row r="49" spans="2:12" ht="13.5" x14ac:dyDescent="0.3">
      <c r="B49" s="1"/>
      <c r="C49" s="10">
        <v>0</v>
      </c>
      <c r="D49" s="11">
        <v>0</v>
      </c>
      <c r="E49" s="11">
        <v>0</v>
      </c>
      <c r="F49" s="12">
        <v>1</v>
      </c>
      <c r="G49" s="1"/>
      <c r="H49" s="1"/>
      <c r="I49" s="1"/>
      <c r="J49" s="1"/>
      <c r="K49" s="1"/>
      <c r="L49" s="1"/>
    </row>
    <row r="50" spans="2:12" ht="13.5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ht="13.5" x14ac:dyDescent="0.3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ht="13.5" x14ac:dyDescent="0.3">
      <c r="B52" s="1"/>
      <c r="C52" s="3">
        <f t="array" ref="C52:F57">MMULT(C44:F49,C32:F35)</f>
        <v>0</v>
      </c>
      <c r="D52" s="4">
        <v>0</v>
      </c>
      <c r="E52" s="4">
        <v>0</v>
      </c>
      <c r="F52" s="5">
        <v>0</v>
      </c>
      <c r="G52" s="1"/>
      <c r="H52" s="1"/>
      <c r="I52" s="1"/>
      <c r="J52" s="1"/>
      <c r="K52" s="1"/>
      <c r="L52" s="1"/>
    </row>
    <row r="53" spans="2:12" ht="13.5" x14ac:dyDescent="0.3">
      <c r="B53" s="1"/>
      <c r="C53" s="8">
        <v>0</v>
      </c>
      <c r="D53" s="1">
        <v>0</v>
      </c>
      <c r="E53" s="1">
        <v>0</v>
      </c>
      <c r="F53" s="9">
        <v>0</v>
      </c>
      <c r="G53" s="1"/>
      <c r="H53" s="1"/>
      <c r="I53" s="1"/>
      <c r="J53" s="1"/>
      <c r="K53" s="1"/>
      <c r="L53" s="1"/>
    </row>
    <row r="54" spans="2:12" ht="15" x14ac:dyDescent="0.3">
      <c r="B54" s="1" t="s">
        <v>19</v>
      </c>
      <c r="C54" s="8">
        <v>17500.000000000007</v>
      </c>
      <c r="D54" s="1">
        <v>-30310.889132455359</v>
      </c>
      <c r="E54" s="1">
        <v>-17500.000000000007</v>
      </c>
      <c r="F54" s="9">
        <v>30310.889132455359</v>
      </c>
      <c r="G54" s="1"/>
      <c r="H54" s="1"/>
      <c r="I54" s="1"/>
      <c r="J54" s="1"/>
      <c r="K54" s="1"/>
      <c r="L54" s="1"/>
    </row>
    <row r="55" spans="2:12" ht="13.5" x14ac:dyDescent="0.3">
      <c r="B55" s="1"/>
      <c r="C55" s="8">
        <v>-30310.889132455359</v>
      </c>
      <c r="D55" s="1">
        <v>52499.999999999993</v>
      </c>
      <c r="E55" s="1">
        <v>30310.889132455359</v>
      </c>
      <c r="F55" s="9">
        <v>-52499.999999999993</v>
      </c>
      <c r="G55" s="1"/>
      <c r="H55" s="1"/>
      <c r="I55" s="1"/>
      <c r="J55" s="1"/>
      <c r="K55" s="1"/>
      <c r="L55" s="1"/>
    </row>
    <row r="56" spans="2:12" ht="13.5" x14ac:dyDescent="0.3">
      <c r="B56" s="1"/>
      <c r="C56" s="8">
        <v>-17500.000000000007</v>
      </c>
      <c r="D56" s="1">
        <v>30310.889132455359</v>
      </c>
      <c r="E56" s="1">
        <v>17500.000000000007</v>
      </c>
      <c r="F56" s="9">
        <v>-30310.889132455359</v>
      </c>
      <c r="G56" s="1"/>
      <c r="H56" s="1"/>
      <c r="I56" s="1"/>
      <c r="J56" s="1"/>
      <c r="K56" s="1"/>
      <c r="L56" s="1"/>
    </row>
    <row r="57" spans="2:12" ht="13.5" x14ac:dyDescent="0.3">
      <c r="B57" s="1"/>
      <c r="C57" s="10">
        <v>30310.889132455359</v>
      </c>
      <c r="D57" s="11">
        <v>-52499.999999999993</v>
      </c>
      <c r="E57" s="11">
        <v>-30310.889132455359</v>
      </c>
      <c r="F57" s="12">
        <v>52499.999999999993</v>
      </c>
      <c r="G57" s="1"/>
      <c r="H57" s="1"/>
      <c r="I57" s="1"/>
      <c r="J57" s="1"/>
      <c r="K57" s="1"/>
      <c r="L57" s="1"/>
    </row>
    <row r="58" spans="2:12" ht="13.5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ht="13.5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ht="13.5" x14ac:dyDescent="0.3">
      <c r="B60" s="1"/>
      <c r="C60" s="3">
        <f t="array" ref="C60:H65">MMULT(C52:F57,C38:H41)</f>
        <v>0</v>
      </c>
      <c r="D60" s="4">
        <v>0</v>
      </c>
      <c r="E60" s="4">
        <v>0</v>
      </c>
      <c r="F60" s="4">
        <v>0</v>
      </c>
      <c r="G60" s="4">
        <v>0</v>
      </c>
      <c r="H60" s="5">
        <v>0</v>
      </c>
      <c r="I60" s="1"/>
      <c r="J60" s="1"/>
      <c r="K60" s="1"/>
      <c r="L60" s="1"/>
    </row>
    <row r="61" spans="2:12" ht="13.5" x14ac:dyDescent="0.3">
      <c r="B61" s="1"/>
      <c r="C61" s="8">
        <v>0</v>
      </c>
      <c r="D61" s="1">
        <v>0</v>
      </c>
      <c r="E61" s="1">
        <v>0</v>
      </c>
      <c r="F61" s="1">
        <v>0</v>
      </c>
      <c r="G61" s="1">
        <v>0</v>
      </c>
      <c r="H61" s="9">
        <v>0</v>
      </c>
      <c r="I61" s="1"/>
      <c r="J61" s="1"/>
      <c r="K61" s="1"/>
      <c r="L61" s="1"/>
    </row>
    <row r="62" spans="2:12" ht="15" x14ac:dyDescent="0.3">
      <c r="B62" s="1" t="s">
        <v>20</v>
      </c>
      <c r="C62" s="8">
        <v>0</v>
      </c>
      <c r="D62" s="1">
        <v>0</v>
      </c>
      <c r="E62" s="1">
        <v>17500.000000000007</v>
      </c>
      <c r="F62" s="1">
        <v>-30310.889132455359</v>
      </c>
      <c r="G62" s="1">
        <v>-17500.000000000007</v>
      </c>
      <c r="H62" s="9">
        <v>30310.889132455359</v>
      </c>
      <c r="I62" s="1"/>
      <c r="J62" s="1"/>
      <c r="K62" s="1"/>
      <c r="L62" s="1"/>
    </row>
    <row r="63" spans="2:12" ht="13.5" x14ac:dyDescent="0.3">
      <c r="B63" s="1"/>
      <c r="C63" s="8">
        <v>0</v>
      </c>
      <c r="D63" s="1">
        <v>0</v>
      </c>
      <c r="E63" s="1">
        <v>-30310.889132455359</v>
      </c>
      <c r="F63" s="1">
        <v>52499.999999999993</v>
      </c>
      <c r="G63" s="1">
        <v>30310.889132455359</v>
      </c>
      <c r="H63" s="9">
        <v>-52499.999999999993</v>
      </c>
      <c r="I63" s="1"/>
      <c r="J63" s="1"/>
      <c r="K63" s="1"/>
      <c r="L63" s="1"/>
    </row>
    <row r="64" spans="2:12" ht="13.5" x14ac:dyDescent="0.3">
      <c r="B64" s="1"/>
      <c r="C64" s="8">
        <v>0</v>
      </c>
      <c r="D64" s="1">
        <v>0</v>
      </c>
      <c r="E64" s="1">
        <v>-17500.000000000007</v>
      </c>
      <c r="F64" s="1">
        <v>30310.889132455359</v>
      </c>
      <c r="G64" s="1">
        <v>17500.000000000007</v>
      </c>
      <c r="H64" s="9">
        <v>-30310.889132455359</v>
      </c>
      <c r="I64" s="1"/>
      <c r="J64" s="1"/>
      <c r="K64" s="1"/>
      <c r="L64" s="1"/>
    </row>
    <row r="65" spans="2:12" ht="13.5" x14ac:dyDescent="0.3">
      <c r="B65" s="1"/>
      <c r="C65" s="10">
        <v>0</v>
      </c>
      <c r="D65" s="11">
        <v>0</v>
      </c>
      <c r="E65" s="11">
        <v>30310.889132455359</v>
      </c>
      <c r="F65" s="11">
        <v>-52499.999999999993</v>
      </c>
      <c r="G65" s="11">
        <v>-30310.889132455359</v>
      </c>
      <c r="H65" s="12">
        <v>52499.999999999993</v>
      </c>
      <c r="I65" s="1"/>
      <c r="J65" s="1"/>
      <c r="K65" s="1"/>
      <c r="L65" s="1"/>
    </row>
  </sheetData>
  <phoneticPr fontId="5" type="noConversion"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B76"/>
  <sheetViews>
    <sheetView topLeftCell="M1" zoomScale="70" zoomScaleNormal="70" workbookViewId="0">
      <selection activeCell="R32" sqref="R32"/>
    </sheetView>
  </sheetViews>
  <sheetFormatPr baseColWidth="10" defaultRowHeight="13.5" x14ac:dyDescent="0.3"/>
  <cols>
    <col min="1" max="2" width="11.54296875" style="1" hidden="1" customWidth="1"/>
    <col min="3" max="4" width="13" style="1" hidden="1" customWidth="1"/>
    <col min="5" max="6" width="13.1796875" style="1" hidden="1" customWidth="1"/>
    <col min="7" max="9" width="11.54296875" style="1" hidden="1" customWidth="1"/>
    <col min="10" max="10" width="11.54296875" hidden="1" customWidth="1"/>
    <col min="11" max="11" width="10.90625" hidden="1" customWidth="1"/>
    <col min="12" max="12" width="10.90625" style="72" hidden="1" customWidth="1"/>
    <col min="13" max="13" width="10.90625" customWidth="1"/>
    <col min="14" max="14" width="14.6328125" customWidth="1"/>
    <col min="15" max="15" width="12.7265625" bestFit="1" customWidth="1"/>
    <col min="16" max="16" width="11" bestFit="1" customWidth="1"/>
    <col min="17" max="18" width="12.7265625" bestFit="1" customWidth="1"/>
  </cols>
  <sheetData>
    <row r="2" spans="2:28" x14ac:dyDescent="0.3">
      <c r="B2" s="22" t="s">
        <v>22</v>
      </c>
      <c r="N2" s="22" t="s">
        <v>22</v>
      </c>
      <c r="P2" s="116"/>
    </row>
    <row r="3" spans="2:28" ht="14" thickBot="1" x14ac:dyDescent="0.35">
      <c r="N3" s="1"/>
    </row>
    <row r="4" spans="2:28" x14ac:dyDescent="0.3">
      <c r="C4" s="60">
        <f>'Barra 1'!C60+'Barra 2'!C60+'Barra 3'!C60</f>
        <v>87500</v>
      </c>
      <c r="D4" s="61">
        <f>'Barra 1'!D60+'Barra 2'!D60+'Barra 3'!D60</f>
        <v>30310.889132455359</v>
      </c>
      <c r="E4" s="61">
        <f>'Barra 1'!E60+'Barra 2'!E60+'Barra 3'!E60</f>
        <v>-17500.000000000007</v>
      </c>
      <c r="F4" s="61">
        <f>'Barra 1'!F60+'Barra 2'!F60+'Barra 3'!F60</f>
        <v>-30310.889132455359</v>
      </c>
      <c r="G4" s="61">
        <f>'Barra 1'!G60+'Barra 2'!G60+'Barra 3'!G60</f>
        <v>-70000</v>
      </c>
      <c r="H4" s="62">
        <f>'Barra 1'!H60+'Barra 2'!H60+'Barra 3'!H60</f>
        <v>0</v>
      </c>
      <c r="J4" s="46"/>
      <c r="K4" s="46"/>
      <c r="L4" s="73"/>
      <c r="M4" s="46"/>
      <c r="N4" s="1"/>
      <c r="O4" s="74">
        <f>C4+W14</f>
        <v>87500</v>
      </c>
      <c r="P4" s="75">
        <f>D4+X14</f>
        <v>30310.889132455359</v>
      </c>
      <c r="Q4" s="75">
        <f>E4+Y14</f>
        <v>-17500.000000000007</v>
      </c>
      <c r="R4" s="75">
        <f>F4+Z14</f>
        <v>-30310.889132455359</v>
      </c>
      <c r="S4" s="75">
        <f>G4+AA14</f>
        <v>-70000</v>
      </c>
      <c r="T4" s="76">
        <f>H4+AB14</f>
        <v>0</v>
      </c>
      <c r="W4" s="129">
        <f>C4</f>
        <v>87500</v>
      </c>
      <c r="X4" s="130">
        <f>D4</f>
        <v>30310.889132455359</v>
      </c>
      <c r="Y4" s="130">
        <f>E4</f>
        <v>-17500.000000000007</v>
      </c>
      <c r="Z4" s="130">
        <f>F4</f>
        <v>-30310.889132455359</v>
      </c>
      <c r="AA4" s="130">
        <f>G4</f>
        <v>-70000</v>
      </c>
      <c r="AB4" s="131">
        <f>H4</f>
        <v>0</v>
      </c>
    </row>
    <row r="5" spans="2:28" x14ac:dyDescent="0.3">
      <c r="C5" s="63">
        <f>'Barra 1'!C61+'Barra 2'!C61+'Barra 3'!C61</f>
        <v>30310.889132455359</v>
      </c>
      <c r="D5" s="64">
        <f>'Barra 1'!D61+'Barra 2'!D61+'Barra 3'!D61</f>
        <v>52499.999999999993</v>
      </c>
      <c r="E5" s="64">
        <f>'Barra 1'!E61+'Barra 2'!E61+'Barra 3'!E61</f>
        <v>-30310.889132455359</v>
      </c>
      <c r="F5" s="64">
        <f>'Barra 1'!F61+'Barra 2'!F61+'Barra 3'!F61</f>
        <v>-52499.999999999993</v>
      </c>
      <c r="G5" s="64">
        <f>'Barra 1'!G61+'Barra 2'!G61+'Barra 3'!G61</f>
        <v>0</v>
      </c>
      <c r="H5" s="65">
        <f>'Barra 1'!H61+'Barra 2'!H61+'Barra 3'!H61</f>
        <v>0</v>
      </c>
      <c r="J5" s="46"/>
      <c r="K5" s="46"/>
      <c r="L5" s="73"/>
      <c r="M5" s="46"/>
      <c r="N5" s="1"/>
      <c r="O5" s="77">
        <f>C5+W15</f>
        <v>30310.889132455359</v>
      </c>
      <c r="P5" s="46">
        <f>D5+X15</f>
        <v>56499.999999999993</v>
      </c>
      <c r="Q5" s="46">
        <f>E5+Y15</f>
        <v>-30310.889132455359</v>
      </c>
      <c r="R5" s="46">
        <f>F5+Z15</f>
        <v>-52499.999999999993</v>
      </c>
      <c r="S5" s="46">
        <f>G5+AA15</f>
        <v>0</v>
      </c>
      <c r="T5" s="78">
        <f>H5+AB15</f>
        <v>0</v>
      </c>
      <c r="W5" s="132">
        <f>C5</f>
        <v>30310.889132455359</v>
      </c>
      <c r="X5" s="133">
        <f>D5</f>
        <v>52499.999999999993</v>
      </c>
      <c r="Y5" s="133">
        <f>E5</f>
        <v>-30310.889132455359</v>
      </c>
      <c r="Z5" s="133">
        <f>F5</f>
        <v>-52499.999999999993</v>
      </c>
      <c r="AA5" s="133">
        <f>G5</f>
        <v>0</v>
      </c>
      <c r="AB5" s="134">
        <f>H5</f>
        <v>0</v>
      </c>
    </row>
    <row r="6" spans="2:28" x14ac:dyDescent="0.3">
      <c r="B6" s="1" t="s">
        <v>21</v>
      </c>
      <c r="C6" s="63">
        <f>'Barra 1'!C62+'Barra 2'!C62+'Barra 3'!C62</f>
        <v>-17500.000000000007</v>
      </c>
      <c r="D6" s="64">
        <f>'Barra 1'!D62+'Barra 2'!D62+'Barra 3'!D62</f>
        <v>-30310.889132455359</v>
      </c>
      <c r="E6" s="16">
        <f>'Barra 1'!E62+'Barra 2'!E62+'Barra 3'!E62</f>
        <v>35000.000000000015</v>
      </c>
      <c r="F6" s="16">
        <f>'Barra 1'!F62+'Barra 2'!F62+'Barra 3'!F62</f>
        <v>0</v>
      </c>
      <c r="G6" s="16">
        <f>'Barra 1'!G62+'Barra 2'!G62+'Barra 3'!G62</f>
        <v>-17500.000000000007</v>
      </c>
      <c r="H6" s="65">
        <f>'Barra 1'!H62+'Barra 2'!H62+'Barra 3'!H62</f>
        <v>30310.889132455359</v>
      </c>
      <c r="J6" s="46"/>
      <c r="K6" s="46"/>
      <c r="L6" s="73"/>
      <c r="M6" s="46"/>
      <c r="N6" s="1" t="s">
        <v>61</v>
      </c>
      <c r="O6" s="77">
        <f>C6+W16</f>
        <v>-17500.000000000007</v>
      </c>
      <c r="P6" s="46">
        <f>D6+X16</f>
        <v>-30310.889132455359</v>
      </c>
      <c r="Q6" s="46">
        <f>E6+Y16</f>
        <v>35000.000000000015</v>
      </c>
      <c r="R6" s="46">
        <f>F6+Z16</f>
        <v>0</v>
      </c>
      <c r="S6" s="46">
        <f>G6+AA16</f>
        <v>-17500.000000000007</v>
      </c>
      <c r="T6" s="78">
        <f>H6+AB16</f>
        <v>30310.889132455359</v>
      </c>
      <c r="V6" s="147" t="s">
        <v>21</v>
      </c>
      <c r="W6" s="132">
        <f>C6</f>
        <v>-17500.000000000007</v>
      </c>
      <c r="X6" s="133">
        <f>D6</f>
        <v>-30310.889132455359</v>
      </c>
      <c r="Y6" s="133">
        <f>E6</f>
        <v>35000.000000000015</v>
      </c>
      <c r="Z6" s="133">
        <f>F6</f>
        <v>0</v>
      </c>
      <c r="AA6" s="133">
        <f>G6</f>
        <v>-17500.000000000007</v>
      </c>
      <c r="AB6" s="134">
        <f>H6</f>
        <v>30310.889132455359</v>
      </c>
    </row>
    <row r="7" spans="2:28" x14ac:dyDescent="0.3">
      <c r="C7" s="63">
        <f>'Barra 1'!C63+'Barra 2'!C63+'Barra 3'!C63</f>
        <v>-30310.889132455359</v>
      </c>
      <c r="D7" s="64">
        <f>'Barra 1'!D63+'Barra 2'!D63+'Barra 3'!D63</f>
        <v>-52499.999999999993</v>
      </c>
      <c r="E7" s="16">
        <f>'Barra 1'!E63+'Barra 2'!E63+'Barra 3'!E63</f>
        <v>0</v>
      </c>
      <c r="F7" s="16">
        <f>'Barra 1'!F63+'Barra 2'!F63+'Barra 3'!F63</f>
        <v>104999.99999999999</v>
      </c>
      <c r="G7" s="16">
        <f>'Barra 1'!G63+'Barra 2'!G63+'Barra 3'!G63</f>
        <v>30310.889132455359</v>
      </c>
      <c r="H7" s="65">
        <f>'Barra 1'!H63+'Barra 2'!H63+'Barra 3'!H63</f>
        <v>-52499.999999999993</v>
      </c>
      <c r="J7" s="46"/>
      <c r="K7" s="46"/>
      <c r="L7" s="73"/>
      <c r="M7" s="46"/>
      <c r="N7" s="1"/>
      <c r="O7" s="77">
        <f>C7+W17</f>
        <v>-30310.889132455359</v>
      </c>
      <c r="P7" s="46">
        <f>D7+X17</f>
        <v>-52499.999999999993</v>
      </c>
      <c r="Q7" s="46">
        <f>E7+Y17</f>
        <v>0</v>
      </c>
      <c r="R7" s="46">
        <f>F7+Z17</f>
        <v>104999.99999999999</v>
      </c>
      <c r="S7" s="46">
        <f>G7+AA17</f>
        <v>30310.889132455359</v>
      </c>
      <c r="T7" s="78">
        <f>H7+AB17</f>
        <v>-52499.999999999993</v>
      </c>
      <c r="W7" s="132">
        <f>C7</f>
        <v>-30310.889132455359</v>
      </c>
      <c r="X7" s="133">
        <f>D7</f>
        <v>-52499.999999999993</v>
      </c>
      <c r="Y7" s="133">
        <f>E7</f>
        <v>0</v>
      </c>
      <c r="Z7" s="133">
        <f>F7</f>
        <v>104999.99999999999</v>
      </c>
      <c r="AA7" s="133">
        <f>G7</f>
        <v>30310.889132455359</v>
      </c>
      <c r="AB7" s="134">
        <f>H7</f>
        <v>-52499.999999999993</v>
      </c>
    </row>
    <row r="8" spans="2:28" x14ac:dyDescent="0.3">
      <c r="C8" s="63">
        <f>'Barra 1'!C64+'Barra 2'!C64+'Barra 3'!C64</f>
        <v>-70000</v>
      </c>
      <c r="D8" s="64">
        <f>'Barra 1'!D64+'Barra 2'!D64+'Barra 3'!D64</f>
        <v>0</v>
      </c>
      <c r="E8" s="16">
        <f>'Barra 1'!E64+'Barra 2'!E64+'Barra 3'!E64</f>
        <v>-17500.000000000007</v>
      </c>
      <c r="F8" s="16">
        <f>'Barra 1'!F64+'Barra 2'!F64+'Barra 3'!F64</f>
        <v>30310.889132455359</v>
      </c>
      <c r="G8" s="16">
        <f>'Barra 1'!G64+'Barra 2'!G64+'Barra 3'!G64</f>
        <v>87500</v>
      </c>
      <c r="H8" s="65">
        <f>'Barra 1'!H64+'Barra 2'!H64+'Barra 3'!H64</f>
        <v>-30310.889132455359</v>
      </c>
      <c r="J8" s="46"/>
      <c r="K8" s="46"/>
      <c r="L8" s="73"/>
      <c r="M8" s="46"/>
      <c r="N8" s="1"/>
      <c r="O8" s="77">
        <f>C8+W18</f>
        <v>-70000</v>
      </c>
      <c r="P8" s="46">
        <f>D8+X18</f>
        <v>0</v>
      </c>
      <c r="Q8" s="46">
        <f>E8+Y18</f>
        <v>-17500.000000000007</v>
      </c>
      <c r="R8" s="46">
        <f>F8+Z18</f>
        <v>30310.889132455359</v>
      </c>
      <c r="S8" s="46">
        <f>G8+AA18</f>
        <v>87500</v>
      </c>
      <c r="T8" s="78">
        <f>H8+AB18</f>
        <v>-30310.889132455359</v>
      </c>
      <c r="W8" s="132">
        <f>C8</f>
        <v>-70000</v>
      </c>
      <c r="X8" s="133">
        <f>D8</f>
        <v>0</v>
      </c>
      <c r="Y8" s="133">
        <f>E8</f>
        <v>-17500.000000000007</v>
      </c>
      <c r="Z8" s="133">
        <f>F8</f>
        <v>30310.889132455359</v>
      </c>
      <c r="AA8" s="133">
        <f>G8</f>
        <v>87500</v>
      </c>
      <c r="AB8" s="134">
        <f>H8</f>
        <v>-30310.889132455359</v>
      </c>
    </row>
    <row r="9" spans="2:28" ht="14" thickBot="1" x14ac:dyDescent="0.35">
      <c r="C9" s="66">
        <f>'Barra 1'!C65+'Barra 2'!C65+'Barra 3'!C65</f>
        <v>0</v>
      </c>
      <c r="D9" s="67">
        <f>'Barra 1'!D65+'Barra 2'!D65+'Barra 3'!D65</f>
        <v>0</v>
      </c>
      <c r="E9" s="67">
        <f>'Barra 1'!E65+'Barra 2'!E65+'Barra 3'!E65</f>
        <v>30310.889132455359</v>
      </c>
      <c r="F9" s="67">
        <f>'Barra 1'!F65+'Barra 2'!F65+'Barra 3'!F65</f>
        <v>-52499.999999999993</v>
      </c>
      <c r="G9" s="67">
        <f>'Barra 1'!G65+'Barra 2'!G65+'Barra 3'!G65</f>
        <v>-30310.889132455359</v>
      </c>
      <c r="H9" s="68">
        <f>'Barra 1'!H65+'Barra 2'!H65+'Barra 3'!H65</f>
        <v>52499.999999999993</v>
      </c>
      <c r="J9" s="46"/>
      <c r="K9" s="46"/>
      <c r="L9" s="73"/>
      <c r="M9" s="46"/>
      <c r="N9" s="1"/>
      <c r="O9" s="79">
        <f>C9+W19</f>
        <v>0</v>
      </c>
      <c r="P9" s="80">
        <f>D9+X19</f>
        <v>0</v>
      </c>
      <c r="Q9" s="80">
        <f>E9+Y19</f>
        <v>30310.889132455359</v>
      </c>
      <c r="R9" s="80">
        <f>F9+Z19</f>
        <v>-52499.999999999993</v>
      </c>
      <c r="S9" s="80">
        <f>G9+AA19</f>
        <v>-30310.889132455359</v>
      </c>
      <c r="T9" s="81">
        <f>H9+AB19</f>
        <v>52499.999999999993</v>
      </c>
      <c r="W9" s="135">
        <f>C9</f>
        <v>0</v>
      </c>
      <c r="X9" s="136">
        <f>D9</f>
        <v>0</v>
      </c>
      <c r="Y9" s="136">
        <f>E9</f>
        <v>30310.889132455359</v>
      </c>
      <c r="Z9" s="136">
        <f>F9</f>
        <v>-52499.999999999993</v>
      </c>
      <c r="AA9" s="136">
        <f>G9</f>
        <v>-30310.889132455359</v>
      </c>
      <c r="AB9" s="137">
        <f>H9</f>
        <v>52499.999999999993</v>
      </c>
    </row>
    <row r="10" spans="2:28" x14ac:dyDescent="0.3">
      <c r="N10" s="1"/>
    </row>
    <row r="11" spans="2:28" ht="14" thickBot="1" x14ac:dyDescent="0.35">
      <c r="N11" s="1"/>
    </row>
    <row r="12" spans="2:28" ht="14" thickBot="1" x14ac:dyDescent="0.35">
      <c r="B12" s="22" t="s">
        <v>24</v>
      </c>
      <c r="N12" s="22" t="s">
        <v>24</v>
      </c>
      <c r="W12" s="111"/>
      <c r="X12" s="113" t="s">
        <v>54</v>
      </c>
      <c r="Y12" s="112"/>
    </row>
    <row r="13" spans="2:28" ht="14.5" thickBot="1" x14ac:dyDescent="0.35">
      <c r="B13" s="22"/>
      <c r="E13" s="45"/>
      <c r="N13" s="22"/>
    </row>
    <row r="14" spans="2:28" ht="14" x14ac:dyDescent="0.3">
      <c r="B14" s="22"/>
      <c r="C14" s="69">
        <v>0</v>
      </c>
      <c r="E14" s="45" t="s">
        <v>45</v>
      </c>
      <c r="F14" s="1">
        <v>0</v>
      </c>
      <c r="G14" s="1" t="s">
        <v>15</v>
      </c>
      <c r="N14" s="22"/>
      <c r="O14" s="82">
        <f t="shared" ref="O14:O19" si="0">C14</f>
        <v>0</v>
      </c>
      <c r="W14" s="138">
        <v>0</v>
      </c>
      <c r="X14" s="139">
        <v>0</v>
      </c>
      <c r="Y14" s="139">
        <v>0</v>
      </c>
      <c r="Z14" s="139">
        <v>0</v>
      </c>
      <c r="AA14" s="139">
        <v>0</v>
      </c>
      <c r="AB14" s="140">
        <v>0</v>
      </c>
    </row>
    <row r="15" spans="2:28" x14ac:dyDescent="0.3">
      <c r="C15" s="70">
        <v>0</v>
      </c>
      <c r="N15" s="1"/>
      <c r="O15" s="83">
        <f t="shared" si="0"/>
        <v>0</v>
      </c>
      <c r="W15" s="141">
        <v>0</v>
      </c>
      <c r="X15" s="114">
        <v>4000</v>
      </c>
      <c r="Y15" s="142">
        <v>0</v>
      </c>
      <c r="Z15" s="142">
        <v>0</v>
      </c>
      <c r="AA15" s="142">
        <v>0</v>
      </c>
      <c r="AB15" s="143">
        <v>0</v>
      </c>
    </row>
    <row r="16" spans="2:28" x14ac:dyDescent="0.3">
      <c r="C16" s="48">
        <f t="array" ref="C16:C17">MMULT(F16:G17,J16:J17)</f>
        <v>2000</v>
      </c>
      <c r="F16" s="13">
        <f>COS(RADIANS($F$14))</f>
        <v>1</v>
      </c>
      <c r="G16" s="20">
        <f>-SIN(RADIANS($F$14))</f>
        <v>0</v>
      </c>
      <c r="J16" s="23">
        <v>2000</v>
      </c>
      <c r="N16" s="1"/>
      <c r="O16" s="94">
        <f t="shared" si="0"/>
        <v>2000</v>
      </c>
      <c r="V16" s="147" t="s">
        <v>56</v>
      </c>
      <c r="W16" s="141">
        <v>0</v>
      </c>
      <c r="X16" s="142">
        <v>0</v>
      </c>
      <c r="Y16" s="142">
        <v>0</v>
      </c>
      <c r="Z16" s="142">
        <v>0</v>
      </c>
      <c r="AA16" s="142">
        <v>0</v>
      </c>
      <c r="AB16" s="143">
        <v>0</v>
      </c>
    </row>
    <row r="17" spans="2:28" ht="15" x14ac:dyDescent="0.3">
      <c r="B17" s="1" t="s">
        <v>25</v>
      </c>
      <c r="C17" s="48">
        <v>0</v>
      </c>
      <c r="E17" s="1" t="s">
        <v>13</v>
      </c>
      <c r="F17" s="21">
        <f>SIN(RADIANS($F$14))</f>
        <v>0</v>
      </c>
      <c r="G17" s="19">
        <f>COS(RADIANS($F$14))</f>
        <v>1</v>
      </c>
      <c r="I17" s="7" t="s">
        <v>25</v>
      </c>
      <c r="J17" s="25">
        <v>0</v>
      </c>
      <c r="N17" s="1" t="s">
        <v>25</v>
      </c>
      <c r="O17" s="83">
        <f t="shared" si="0"/>
        <v>0</v>
      </c>
      <c r="W17" s="141">
        <v>0</v>
      </c>
      <c r="X17" s="142">
        <v>0</v>
      </c>
      <c r="Y17" s="142">
        <v>0</v>
      </c>
      <c r="Z17" s="142">
        <v>0</v>
      </c>
      <c r="AA17" s="142">
        <v>0</v>
      </c>
      <c r="AB17" s="143">
        <v>0</v>
      </c>
    </row>
    <row r="18" spans="2:28" x14ac:dyDescent="0.3">
      <c r="C18" s="48">
        <v>0</v>
      </c>
      <c r="J18" s="1"/>
      <c r="N18" s="1"/>
      <c r="O18" s="83">
        <f t="shared" si="0"/>
        <v>0</v>
      </c>
      <c r="W18" s="141">
        <v>0</v>
      </c>
      <c r="X18" s="142">
        <v>0</v>
      </c>
      <c r="Y18" s="142">
        <v>0</v>
      </c>
      <c r="Z18" s="142">
        <v>0</v>
      </c>
      <c r="AA18" s="142">
        <v>0</v>
      </c>
      <c r="AB18" s="143">
        <v>0</v>
      </c>
    </row>
    <row r="19" spans="2:28" ht="14" thickBot="1" x14ac:dyDescent="0.35">
      <c r="C19" s="71">
        <v>0</v>
      </c>
      <c r="N19" s="1"/>
      <c r="O19" s="84">
        <f t="shared" si="0"/>
        <v>0</v>
      </c>
      <c r="W19" s="144">
        <v>0</v>
      </c>
      <c r="X19" s="145">
        <v>0</v>
      </c>
      <c r="Y19" s="145">
        <v>0</v>
      </c>
      <c r="Z19" s="145">
        <v>0</v>
      </c>
      <c r="AA19" s="145">
        <v>0</v>
      </c>
      <c r="AB19" s="146">
        <v>0</v>
      </c>
    </row>
    <row r="20" spans="2:28" x14ac:dyDescent="0.3">
      <c r="N20" s="1"/>
    </row>
    <row r="21" spans="2:28" x14ac:dyDescent="0.3">
      <c r="N21" s="1"/>
    </row>
    <row r="22" spans="2:28" x14ac:dyDescent="0.3">
      <c r="B22" s="22" t="s">
        <v>23</v>
      </c>
      <c r="N22" s="22" t="s">
        <v>23</v>
      </c>
    </row>
    <row r="23" spans="2:28" x14ac:dyDescent="0.3">
      <c r="N23" s="1"/>
      <c r="O23" s="85">
        <f>P5</f>
        <v>56499.999999999993</v>
      </c>
      <c r="P23" s="86">
        <f t="shared" ref="P23:R23" si="1">Q5</f>
        <v>-30310.889132455359</v>
      </c>
      <c r="Q23" s="86">
        <f t="shared" si="1"/>
        <v>-52499.999999999993</v>
      </c>
      <c r="R23" s="87">
        <f t="shared" si="1"/>
        <v>0</v>
      </c>
    </row>
    <row r="24" spans="2:28" x14ac:dyDescent="0.3">
      <c r="C24" s="13">
        <f t="shared" ref="C24:E26" si="2">E6</f>
        <v>35000.000000000015</v>
      </c>
      <c r="D24" s="14">
        <f t="shared" si="2"/>
        <v>0</v>
      </c>
      <c r="E24" s="20">
        <f t="shared" si="2"/>
        <v>-17500.000000000007</v>
      </c>
      <c r="N24" s="1"/>
      <c r="O24" s="88">
        <f t="shared" ref="O24:R24" si="3">P6</f>
        <v>-30310.889132455359</v>
      </c>
      <c r="P24" s="46">
        <f t="shared" si="3"/>
        <v>35000.000000000015</v>
      </c>
      <c r="Q24" s="46">
        <f t="shared" si="3"/>
        <v>0</v>
      </c>
      <c r="R24" s="89">
        <f t="shared" si="3"/>
        <v>-17500.000000000007</v>
      </c>
    </row>
    <row r="25" spans="2:28" x14ac:dyDescent="0.3">
      <c r="B25" s="1" t="s">
        <v>21</v>
      </c>
      <c r="C25" s="15">
        <f t="shared" si="2"/>
        <v>0</v>
      </c>
      <c r="D25" s="16">
        <f t="shared" si="2"/>
        <v>104999.99999999999</v>
      </c>
      <c r="E25" s="17">
        <f t="shared" si="2"/>
        <v>30310.889132455359</v>
      </c>
      <c r="N25" s="1" t="s">
        <v>21</v>
      </c>
      <c r="O25" s="88">
        <f t="shared" ref="O25:R25" si="4">P7</f>
        <v>-52499.999999999993</v>
      </c>
      <c r="P25" s="46">
        <f t="shared" si="4"/>
        <v>0</v>
      </c>
      <c r="Q25" s="46">
        <f t="shared" si="4"/>
        <v>104999.99999999999</v>
      </c>
      <c r="R25" s="89">
        <f t="shared" si="4"/>
        <v>30310.889132455359</v>
      </c>
    </row>
    <row r="26" spans="2:28" x14ac:dyDescent="0.3">
      <c r="C26" s="21">
        <f t="shared" si="2"/>
        <v>-17500.000000000007</v>
      </c>
      <c r="D26" s="18">
        <f t="shared" si="2"/>
        <v>30310.889132455359</v>
      </c>
      <c r="E26" s="19">
        <f t="shared" si="2"/>
        <v>87500</v>
      </c>
      <c r="N26" s="1"/>
      <c r="O26" s="90">
        <f t="shared" ref="O26:R26" si="5">P8</f>
        <v>0</v>
      </c>
      <c r="P26" s="91">
        <f t="shared" si="5"/>
        <v>-17500.000000000007</v>
      </c>
      <c r="Q26" s="91">
        <f t="shared" si="5"/>
        <v>30310.889132455359</v>
      </c>
      <c r="R26" s="92">
        <f t="shared" si="5"/>
        <v>87500</v>
      </c>
    </row>
    <row r="27" spans="2:28" x14ac:dyDescent="0.3">
      <c r="N27" s="1"/>
    </row>
    <row r="28" spans="2:28" x14ac:dyDescent="0.3">
      <c r="N28" s="1"/>
    </row>
    <row r="29" spans="2:28" x14ac:dyDescent="0.3">
      <c r="C29" s="47">
        <f>C16</f>
        <v>2000</v>
      </c>
      <c r="N29" s="1"/>
      <c r="O29" s="93">
        <f>O15</f>
        <v>0</v>
      </c>
    </row>
    <row r="30" spans="2:28" x14ac:dyDescent="0.3">
      <c r="B30" s="1" t="s">
        <v>25</v>
      </c>
      <c r="C30" s="48">
        <f>C17</f>
        <v>0</v>
      </c>
      <c r="N30" s="1" t="s">
        <v>25</v>
      </c>
      <c r="O30" s="94">
        <f>O16</f>
        <v>2000</v>
      </c>
    </row>
    <row r="31" spans="2:28" x14ac:dyDescent="0.3">
      <c r="C31" s="49">
        <f>C18</f>
        <v>0</v>
      </c>
      <c r="N31" s="1"/>
      <c r="O31" s="94">
        <f t="shared" ref="O31:O32" si="6">O17</f>
        <v>0</v>
      </c>
    </row>
    <row r="32" spans="2:28" x14ac:dyDescent="0.3">
      <c r="N32" s="1"/>
      <c r="O32" s="95">
        <f t="shared" si="6"/>
        <v>0</v>
      </c>
    </row>
    <row r="33" spans="2:18" x14ac:dyDescent="0.3">
      <c r="N33" s="1"/>
    </row>
    <row r="34" spans="2:18" x14ac:dyDescent="0.3">
      <c r="B34" s="22" t="s">
        <v>28</v>
      </c>
      <c r="N34" s="22" t="s">
        <v>28</v>
      </c>
    </row>
    <row r="35" spans="2:18" x14ac:dyDescent="0.3">
      <c r="N35" s="1"/>
      <c r="O35" s="96">
        <f t="array" ref="O35:R38">MINVERSE(O23:R26)</f>
        <v>2.5000000000000022E-4</v>
      </c>
      <c r="P35" s="97">
        <v>2.1650635094610981E-4</v>
      </c>
      <c r="Q35" s="97">
        <v>1.2500000000000008E-4</v>
      </c>
      <c r="R35" s="98">
        <v>3.9299930075226787E-21</v>
      </c>
    </row>
    <row r="36" spans="2:18" x14ac:dyDescent="0.3">
      <c r="C36" s="26">
        <f t="array" ref="C36:E38">MINVERSE(C24:E26)</f>
        <v>3.214285714285713E-5</v>
      </c>
      <c r="D36" s="27">
        <v>-2.0619652471058069E-6</v>
      </c>
      <c r="E36" s="28">
        <v>7.1428571428571427E-6</v>
      </c>
      <c r="N36" s="1"/>
      <c r="O36" s="99">
        <v>2.1650635094610981E-4</v>
      </c>
      <c r="P36">
        <v>2.1964285714285722E-4</v>
      </c>
      <c r="Q36">
        <v>1.0619121022594908E-4</v>
      </c>
      <c r="R36" s="100">
        <v>7.1428571428571486E-6</v>
      </c>
    </row>
    <row r="37" spans="2:18" x14ac:dyDescent="0.3">
      <c r="B37" s="1" t="s">
        <v>26</v>
      </c>
      <c r="C37" s="29">
        <v>-2.0619652471058069E-6</v>
      </c>
      <c r="D37" s="30">
        <v>1.0714285714285716E-5</v>
      </c>
      <c r="E37" s="31">
        <v>-4.1239304942116137E-6</v>
      </c>
      <c r="N37" s="1" t="s">
        <v>26</v>
      </c>
      <c r="O37" s="99">
        <v>1.2500000000000011E-4</v>
      </c>
      <c r="P37">
        <v>1.061912102259491E-4</v>
      </c>
      <c r="Q37">
        <v>7.3214285714285761E-5</v>
      </c>
      <c r="R37" s="100">
        <v>-4.1239304942116129E-6</v>
      </c>
    </row>
    <row r="38" spans="2:18" x14ac:dyDescent="0.3">
      <c r="C38" s="32">
        <v>7.1428571428571427E-6</v>
      </c>
      <c r="D38" s="33">
        <v>-4.1239304942116137E-6</v>
      </c>
      <c r="E38" s="34">
        <v>1.4285714285714285E-5</v>
      </c>
      <c r="O38" s="101">
        <v>-3.1720657846433051E-21</v>
      </c>
      <c r="P38" s="102">
        <v>7.142857142857141E-6</v>
      </c>
      <c r="Q38" s="102">
        <v>-4.1239304942116171E-6</v>
      </c>
      <c r="R38" s="103">
        <v>1.4285714285714289E-5</v>
      </c>
    </row>
    <row r="41" spans="2:18" x14ac:dyDescent="0.3">
      <c r="C41" s="35">
        <f t="array" ref="C41:C43">MMULT(C36:E38,C29:C31)</f>
        <v>6.4285714285714265E-2</v>
      </c>
      <c r="N41" s="1"/>
      <c r="O41" s="104">
        <f t="array" ref="O41:O44">MMULT(O35:R38,O29:O32)</f>
        <v>0.43301270189221963</v>
      </c>
    </row>
    <row r="42" spans="2:18" x14ac:dyDescent="0.3">
      <c r="B42" s="1" t="s">
        <v>27</v>
      </c>
      <c r="C42" s="36">
        <v>-4.123930494211614E-3</v>
      </c>
      <c r="N42" s="1" t="s">
        <v>27</v>
      </c>
      <c r="O42" s="105">
        <v>0.43928571428571445</v>
      </c>
    </row>
    <row r="43" spans="2:18" x14ac:dyDescent="0.3">
      <c r="C43" s="37">
        <v>1.4285714285714285E-2</v>
      </c>
      <c r="N43" s="1"/>
      <c r="O43" s="105">
        <v>0.2123824204518982</v>
      </c>
    </row>
    <row r="44" spans="2:18" x14ac:dyDescent="0.3">
      <c r="N44" s="1"/>
      <c r="O44" s="106">
        <v>1.4285714285714282E-2</v>
      </c>
    </row>
    <row r="45" spans="2:18" x14ac:dyDescent="0.3">
      <c r="N45" s="1"/>
    </row>
    <row r="46" spans="2:18" x14ac:dyDescent="0.3">
      <c r="C46" s="23">
        <v>0</v>
      </c>
      <c r="N46" s="1"/>
      <c r="O46" s="93">
        <f>0</f>
        <v>0</v>
      </c>
    </row>
    <row r="47" spans="2:18" x14ac:dyDescent="0.3">
      <c r="C47" s="24">
        <v>0</v>
      </c>
      <c r="N47" s="1"/>
      <c r="O47" s="105">
        <f>O41</f>
        <v>0.43301270189221963</v>
      </c>
    </row>
    <row r="48" spans="2:18" x14ac:dyDescent="0.3">
      <c r="B48" s="1" t="s">
        <v>27</v>
      </c>
      <c r="C48" s="36">
        <f>C41</f>
        <v>6.4285714285714265E-2</v>
      </c>
      <c r="N48" s="1" t="s">
        <v>27</v>
      </c>
      <c r="O48" s="105">
        <f t="shared" ref="O48:O50" si="7">O42</f>
        <v>0.43928571428571445</v>
      </c>
    </row>
    <row r="49" spans="2:21" x14ac:dyDescent="0.3">
      <c r="C49" s="36">
        <f>C42</f>
        <v>-4.123930494211614E-3</v>
      </c>
      <c r="N49" s="1"/>
      <c r="O49" s="105">
        <f t="shared" si="7"/>
        <v>0.2123824204518982</v>
      </c>
    </row>
    <row r="50" spans="2:21" x14ac:dyDescent="0.3">
      <c r="C50" s="36">
        <f>C43</f>
        <v>1.4285714285714285E-2</v>
      </c>
      <c r="N50" s="1"/>
      <c r="O50" s="105">
        <f t="shared" si="7"/>
        <v>1.4285714285714282E-2</v>
      </c>
    </row>
    <row r="51" spans="2:21" x14ac:dyDescent="0.3">
      <c r="C51" s="25">
        <v>0</v>
      </c>
      <c r="N51" s="1"/>
      <c r="O51" s="107">
        <v>0</v>
      </c>
    </row>
    <row r="52" spans="2:21" x14ac:dyDescent="0.3">
      <c r="N52" s="1"/>
    </row>
    <row r="53" spans="2:21" x14ac:dyDescent="0.3">
      <c r="N53" s="1"/>
    </row>
    <row r="54" spans="2:21" x14ac:dyDescent="0.3">
      <c r="C54" s="38">
        <f t="array" ref="C54:C59">MMULT(C4:H9,C46:C51)</f>
        <v>-2000</v>
      </c>
      <c r="N54" s="1"/>
      <c r="O54" s="108">
        <f t="array" ref="O54:O59">MMULT(O4:T9,O46:O51)</f>
        <v>-1999.9999999999998</v>
      </c>
      <c r="R54" s="93" cm="1">
        <f t="array" ref="R54:R59">MMULT(W14:AB19,O46:O51)</f>
        <v>0</v>
      </c>
      <c r="U54" s="108">
        <f t="array" ref="U54:U59">MMULT(W4:AB9,O46:O51)</f>
        <v>-1999.9999999999998</v>
      </c>
    </row>
    <row r="55" spans="2:21" x14ac:dyDescent="0.3">
      <c r="C55" s="39">
        <v>-1732.050807568877</v>
      </c>
      <c r="N55" s="1"/>
      <c r="O55" s="109">
        <v>-1.8189894035458565E-12</v>
      </c>
      <c r="R55" s="109">
        <v>1732.0508075688786</v>
      </c>
      <c r="U55" s="109">
        <v>-1732.0508075688795</v>
      </c>
    </row>
    <row r="56" spans="2:21" x14ac:dyDescent="0.3">
      <c r="B56" s="1" t="s">
        <v>50</v>
      </c>
      <c r="C56" s="40">
        <v>2000.0000000000005</v>
      </c>
      <c r="N56" s="1" t="s">
        <v>63</v>
      </c>
      <c r="O56" s="109">
        <v>2000</v>
      </c>
      <c r="Q56" s="115" t="s">
        <v>57</v>
      </c>
      <c r="R56" s="83">
        <v>0</v>
      </c>
      <c r="T56" s="1" t="s">
        <v>62</v>
      </c>
      <c r="U56" s="109">
        <v>2000</v>
      </c>
    </row>
    <row r="57" spans="2:21" x14ac:dyDescent="0.3">
      <c r="C57" s="40">
        <v>0</v>
      </c>
      <c r="N57" s="1"/>
      <c r="O57" s="109">
        <v>1.7053025658242404E-12</v>
      </c>
      <c r="R57" s="83">
        <v>0</v>
      </c>
      <c r="U57" s="109">
        <v>1.7053025658242404E-12</v>
      </c>
    </row>
    <row r="58" spans="2:21" x14ac:dyDescent="0.3">
      <c r="C58" s="40">
        <v>-2.2737367544323206E-13</v>
      </c>
      <c r="O58" s="109">
        <v>-4.5474735088646412E-13</v>
      </c>
      <c r="R58" s="83">
        <v>0</v>
      </c>
      <c r="U58" s="109">
        <v>-4.5474735088646412E-13</v>
      </c>
    </row>
    <row r="59" spans="2:21" x14ac:dyDescent="0.3">
      <c r="C59" s="41">
        <v>1732.0508075688767</v>
      </c>
      <c r="N59" s="1"/>
      <c r="O59" s="110">
        <v>1732.0508075688776</v>
      </c>
      <c r="R59" s="107">
        <v>0</v>
      </c>
      <c r="U59" s="110">
        <v>1732.0508075688776</v>
      </c>
    </row>
    <row r="60" spans="2:21" x14ac:dyDescent="0.3">
      <c r="N60" s="1"/>
    </row>
    <row r="61" spans="2:21" x14ac:dyDescent="0.3">
      <c r="N61" s="1"/>
    </row>
    <row r="62" spans="2:21" x14ac:dyDescent="0.3">
      <c r="C62" s="38">
        <f t="shared" ref="C62:C67" si="8">C54-C14</f>
        <v>-2000</v>
      </c>
      <c r="N62" s="1"/>
      <c r="O62" s="108">
        <f t="shared" ref="O62:O67" si="9">O54-O14-R54</f>
        <v>-1999.9999999999998</v>
      </c>
      <c r="R62" s="46"/>
      <c r="U62" s="108">
        <f>U54-O14</f>
        <v>-1999.9999999999998</v>
      </c>
    </row>
    <row r="63" spans="2:21" x14ac:dyDescent="0.3">
      <c r="C63" s="39">
        <f t="shared" si="8"/>
        <v>-1732.050807568877</v>
      </c>
      <c r="N63" s="1"/>
      <c r="O63" s="109">
        <f t="shared" si="9"/>
        <v>-1732.0508075688804</v>
      </c>
      <c r="R63" s="46"/>
      <c r="U63" s="109">
        <f>U55-O15</f>
        <v>-1732.0508075688795</v>
      </c>
    </row>
    <row r="64" spans="2:21" x14ac:dyDescent="0.3">
      <c r="B64" s="1" t="s">
        <v>51</v>
      </c>
      <c r="C64" s="39">
        <f t="shared" si="8"/>
        <v>0</v>
      </c>
      <c r="N64" s="1" t="s">
        <v>55</v>
      </c>
      <c r="O64" s="109">
        <f t="shared" si="9"/>
        <v>0</v>
      </c>
      <c r="R64" s="46"/>
      <c r="T64" s="1" t="s">
        <v>51</v>
      </c>
      <c r="U64" s="109">
        <f>U56-O16</f>
        <v>0</v>
      </c>
    </row>
    <row r="65" spans="2:21" x14ac:dyDescent="0.3">
      <c r="C65" s="39">
        <f t="shared" si="8"/>
        <v>0</v>
      </c>
      <c r="N65" s="1"/>
      <c r="O65" s="109">
        <f t="shared" si="9"/>
        <v>1.7053025658242404E-12</v>
      </c>
      <c r="R65" s="46"/>
      <c r="U65" s="109">
        <f>U57-O17</f>
        <v>1.7053025658242404E-12</v>
      </c>
    </row>
    <row r="66" spans="2:21" x14ac:dyDescent="0.3">
      <c r="C66" s="39">
        <f t="shared" si="8"/>
        <v>-2.2737367544323206E-13</v>
      </c>
      <c r="N66" s="1"/>
      <c r="O66" s="109">
        <f t="shared" si="9"/>
        <v>-4.5474735088646412E-13</v>
      </c>
      <c r="R66" s="46"/>
      <c r="U66" s="109">
        <f>U58-O18</f>
        <v>-4.5474735088646412E-13</v>
      </c>
    </row>
    <row r="67" spans="2:21" x14ac:dyDescent="0.3">
      <c r="C67" s="41">
        <f t="shared" si="8"/>
        <v>1732.0508075688767</v>
      </c>
      <c r="N67" s="1"/>
      <c r="O67" s="110">
        <f t="shared" si="9"/>
        <v>1732.0508075688776</v>
      </c>
      <c r="R67" s="46"/>
      <c r="U67" s="110">
        <f>U59-O19</f>
        <v>1732.0508075688776</v>
      </c>
    </row>
    <row r="70" spans="2:21" x14ac:dyDescent="0.3">
      <c r="B70" s="22" t="s">
        <v>49</v>
      </c>
      <c r="N70" s="22" t="s">
        <v>49</v>
      </c>
      <c r="O70" s="1"/>
      <c r="P70" s="1"/>
      <c r="Q70" s="1"/>
      <c r="R70" s="1"/>
    </row>
    <row r="71" spans="2:21" x14ac:dyDescent="0.3">
      <c r="E71" s="1" t="s">
        <v>46</v>
      </c>
      <c r="F71" s="1">
        <v>5</v>
      </c>
      <c r="N71" s="1"/>
      <c r="O71" s="1"/>
      <c r="P71" s="1"/>
      <c r="Q71" s="1" t="s">
        <v>46</v>
      </c>
      <c r="R71" s="1">
        <v>1</v>
      </c>
    </row>
    <row r="72" spans="2:21" x14ac:dyDescent="0.3">
      <c r="B72" s="2" t="s">
        <v>47</v>
      </c>
      <c r="C72" s="2" t="s">
        <v>48</v>
      </c>
      <c r="E72" s="2" t="s">
        <v>47</v>
      </c>
      <c r="F72" s="2" t="s">
        <v>48</v>
      </c>
      <c r="N72" s="2" t="s">
        <v>47</v>
      </c>
      <c r="O72" s="2" t="s">
        <v>48</v>
      </c>
      <c r="P72" s="1"/>
      <c r="Q72" s="2" t="s">
        <v>47</v>
      </c>
      <c r="R72" s="2" t="s">
        <v>48</v>
      </c>
    </row>
    <row r="73" spans="2:21" x14ac:dyDescent="0.3">
      <c r="B73" s="16">
        <v>0</v>
      </c>
      <c r="C73" s="16">
        <v>0</v>
      </c>
      <c r="E73" s="50">
        <f>B73+C46*$F$71</f>
        <v>0</v>
      </c>
      <c r="F73" s="50">
        <f>C73+C47*$F$71</f>
        <v>0</v>
      </c>
      <c r="N73" s="16">
        <v>0</v>
      </c>
      <c r="O73" s="16">
        <v>0</v>
      </c>
      <c r="P73" s="1"/>
      <c r="Q73" s="50">
        <f>N73+O46*$R$71</f>
        <v>0</v>
      </c>
      <c r="R73" s="50">
        <f>O73+O47*$R$71</f>
        <v>0.43301270189221963</v>
      </c>
    </row>
    <row r="74" spans="2:21" x14ac:dyDescent="0.3">
      <c r="B74" s="16">
        <v>1.5</v>
      </c>
      <c r="C74" s="16">
        <f>SIN(RADIANS(60))*3</f>
        <v>2.598076211353316</v>
      </c>
      <c r="E74" s="50">
        <f>B74+C48*$F$71</f>
        <v>1.8214285714285714</v>
      </c>
      <c r="F74" s="50">
        <f>C74+C49*$F$71</f>
        <v>2.577456558882258</v>
      </c>
      <c r="N74" s="16">
        <v>1.5</v>
      </c>
      <c r="O74" s="16">
        <f>SIN(RADIANS(60))*3</f>
        <v>2.598076211353316</v>
      </c>
      <c r="P74" s="1"/>
      <c r="Q74" s="50">
        <f>N74+O48*$R$71</f>
        <v>1.9392857142857145</v>
      </c>
      <c r="R74" s="50">
        <f>O74+O49*$R$71</f>
        <v>2.810458631805214</v>
      </c>
    </row>
    <row r="75" spans="2:21" x14ac:dyDescent="0.3">
      <c r="B75" s="16">
        <v>3</v>
      </c>
      <c r="C75" s="16">
        <v>0</v>
      </c>
      <c r="E75" s="50">
        <f>B75+C50*$F$71</f>
        <v>3.0714285714285716</v>
      </c>
      <c r="F75" s="50">
        <f>C75+C51*$F$71</f>
        <v>0</v>
      </c>
      <c r="N75" s="16">
        <v>3</v>
      </c>
      <c r="O75" s="16">
        <v>0</v>
      </c>
      <c r="P75" s="1"/>
      <c r="Q75" s="50">
        <f>N75+O50*$R$71</f>
        <v>3.0142857142857142</v>
      </c>
      <c r="R75" s="50">
        <f>O75+O51*$R$71</f>
        <v>0</v>
      </c>
    </row>
    <row r="76" spans="2:21" x14ac:dyDescent="0.3">
      <c r="B76" s="16">
        <f>B73</f>
        <v>0</v>
      </c>
      <c r="C76" s="16">
        <f>C73</f>
        <v>0</v>
      </c>
      <c r="E76" s="50">
        <f>E73</f>
        <v>0</v>
      </c>
      <c r="F76" s="50">
        <f>F73</f>
        <v>0</v>
      </c>
      <c r="N76" s="16">
        <f>N73</f>
        <v>0</v>
      </c>
      <c r="O76" s="16">
        <f>O73</f>
        <v>0</v>
      </c>
      <c r="P76" s="1"/>
      <c r="Q76" s="50">
        <f>Q73</f>
        <v>0</v>
      </c>
      <c r="R76" s="50">
        <f>R73</f>
        <v>0.43301270189221963</v>
      </c>
    </row>
  </sheetData>
  <phoneticPr fontId="5" type="noConversion"/>
  <pageMargins left="0.75" right="0.75" top="1" bottom="1" header="0" footer="0"/>
  <pageSetup paperSize="9" orientation="portrait" verticalDpi="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K39"/>
  <sheetViews>
    <sheetView tabSelected="1" zoomScaleNormal="100" workbookViewId="0">
      <selection activeCell="C25" sqref="C25"/>
    </sheetView>
  </sheetViews>
  <sheetFormatPr baseColWidth="10" defaultRowHeight="13.5" x14ac:dyDescent="0.3"/>
  <cols>
    <col min="1" max="11" width="11.54296875" style="1" customWidth="1"/>
  </cols>
  <sheetData>
    <row r="2" spans="2:9" x14ac:dyDescent="0.3">
      <c r="B2" s="22" t="s">
        <v>30</v>
      </c>
      <c r="E2" s="22" t="s">
        <v>31</v>
      </c>
      <c r="H2" s="22" t="s">
        <v>32</v>
      </c>
    </row>
    <row r="4" spans="2:9" x14ac:dyDescent="0.3">
      <c r="C4" s="23">
        <f t="array" ref="C4:C7">MMULT('Barra 1'!C38:H41,Solución!C46:C51)</f>
        <v>0</v>
      </c>
      <c r="F4" s="23">
        <f t="array" ref="F4:F7">MMULT('Barra 2'!C38:H41,Solución!$C$46:$C$51)</f>
        <v>0</v>
      </c>
      <c r="I4" s="23">
        <f t="array" ref="I4:I7">MMULT('Barra 3'!C38:H41,Solución!$C$46:$C$51)</f>
        <v>6.4285714285714265E-2</v>
      </c>
    </row>
    <row r="5" spans="2:9" x14ac:dyDescent="0.3">
      <c r="B5" s="1" t="s">
        <v>29</v>
      </c>
      <c r="C5" s="24">
        <v>0</v>
      </c>
      <c r="E5" s="1" t="s">
        <v>29</v>
      </c>
      <c r="F5" s="24">
        <v>0</v>
      </c>
      <c r="H5" s="1" t="s">
        <v>29</v>
      </c>
      <c r="I5" s="24">
        <v>-4.123930494211614E-3</v>
      </c>
    </row>
    <row r="6" spans="2:9" x14ac:dyDescent="0.3">
      <c r="C6" s="24">
        <v>1.4285714285714285E-2</v>
      </c>
      <c r="F6" s="24">
        <v>6.4285714285714265E-2</v>
      </c>
      <c r="I6" s="24">
        <v>1.4285714285714285E-2</v>
      </c>
    </row>
    <row r="7" spans="2:9" x14ac:dyDescent="0.3">
      <c r="C7" s="25">
        <v>0</v>
      </c>
      <c r="F7" s="25">
        <v>-4.123930494211614E-3</v>
      </c>
      <c r="I7" s="25">
        <v>0</v>
      </c>
    </row>
    <row r="9" spans="2:9" x14ac:dyDescent="0.3">
      <c r="C9" s="23">
        <f t="array" ref="C9:C12">MMULT('Barra 1'!I20:L23,Esfuerzos!C4:C7)</f>
        <v>0</v>
      </c>
      <c r="F9" s="23">
        <f t="array" ref="F9:F12">MMULT('Barra 2'!I20:L23,Esfuerzos!F4:F7)</f>
        <v>0</v>
      </c>
      <c r="I9" s="23">
        <f t="array" ref="I9:I12">MMULT('Barra 3'!I20:L23,Esfuerzos!I4:I7)</f>
        <v>3.5714285714285712E-2</v>
      </c>
    </row>
    <row r="10" spans="2:9" x14ac:dyDescent="0.3">
      <c r="C10" s="24">
        <v>0</v>
      </c>
      <c r="F10" s="24">
        <v>0</v>
      </c>
      <c r="I10" s="24">
        <v>5.361109642475094E-2</v>
      </c>
    </row>
    <row r="11" spans="2:9" x14ac:dyDescent="0.3">
      <c r="B11" s="7" t="s">
        <v>43</v>
      </c>
      <c r="C11" s="24">
        <v>1.4285714285714285E-2</v>
      </c>
      <c r="E11" s="7" t="s">
        <v>43</v>
      </c>
      <c r="F11" s="24">
        <v>2.8571428571428567E-2</v>
      </c>
      <c r="H11" s="7" t="s">
        <v>43</v>
      </c>
      <c r="I11" s="24">
        <v>7.1428571428571444E-3</v>
      </c>
    </row>
    <row r="12" spans="2:9" x14ac:dyDescent="0.3">
      <c r="C12" s="25">
        <v>0</v>
      </c>
      <c r="F12" s="25">
        <v>-5.7735026918962554E-2</v>
      </c>
      <c r="I12" s="25">
        <v>1.2371791482634837E-2</v>
      </c>
    </row>
    <row r="15" spans="2:9" x14ac:dyDescent="0.3">
      <c r="C15" s="42">
        <f t="array" ref="C15:C18">MMULT('Barra 1'!C13:F16,Esfuerzos!C9:C12)</f>
        <v>-1000</v>
      </c>
      <c r="F15" s="42">
        <f t="array" ref="F15:F18">MMULT('Barra 2'!C13:F16,Esfuerzos!F9:F12)</f>
        <v>-1999.9999999999998</v>
      </c>
      <c r="I15" s="42">
        <f t="array" ref="I15:I18">MMULT('Barra 3'!C13:F16,Esfuerzos!I9:I12)</f>
        <v>2000</v>
      </c>
    </row>
    <row r="16" spans="2:9" x14ac:dyDescent="0.3">
      <c r="B16" s="7" t="s">
        <v>44</v>
      </c>
      <c r="C16" s="43">
        <v>0</v>
      </c>
      <c r="E16" s="7" t="s">
        <v>44</v>
      </c>
      <c r="F16" s="43">
        <v>0</v>
      </c>
      <c r="H16" s="7" t="s">
        <v>44</v>
      </c>
      <c r="I16" s="43">
        <v>0</v>
      </c>
    </row>
    <row r="17" spans="2:9" x14ac:dyDescent="0.3">
      <c r="C17" s="43">
        <v>1000</v>
      </c>
      <c r="F17" s="43">
        <v>1999.9999999999998</v>
      </c>
      <c r="I17" s="43">
        <v>-2000</v>
      </c>
    </row>
    <row r="18" spans="2:9" x14ac:dyDescent="0.3">
      <c r="C18" s="44">
        <v>0</v>
      </c>
      <c r="F18" s="44">
        <v>0</v>
      </c>
      <c r="I18" s="44">
        <v>0</v>
      </c>
    </row>
    <row r="20" spans="2:9" ht="14" thickBot="1" x14ac:dyDescent="0.35"/>
    <row r="21" spans="2:9" ht="14" thickBot="1" x14ac:dyDescent="0.35">
      <c r="B21" s="111"/>
      <c r="C21" s="113" t="s">
        <v>54</v>
      </c>
      <c r="D21" s="112"/>
    </row>
    <row r="23" spans="2:9" x14ac:dyDescent="0.3">
      <c r="B23" s="22" t="s">
        <v>30</v>
      </c>
      <c r="E23" s="22" t="s">
        <v>31</v>
      </c>
      <c r="H23" s="22" t="s">
        <v>32</v>
      </c>
    </row>
    <row r="25" spans="2:9" x14ac:dyDescent="0.3">
      <c r="C25" s="23">
        <f t="array" ref="C25:C28">MMULT('Barra 1'!C38:H41,Solución!O46:O51)</f>
        <v>0</v>
      </c>
      <c r="F25" s="23">
        <f t="array" ref="F25:F28">MMULT('Barra 2'!C38:H41,Solución!$O$46:$O$51)</f>
        <v>0</v>
      </c>
      <c r="I25" s="23">
        <f t="array" ref="I25:I28">MMULT('Barra 3'!C38:H41,Solución!$O$46:$O$51)</f>
        <v>0.43928571428571445</v>
      </c>
    </row>
    <row r="26" spans="2:9" x14ac:dyDescent="0.3">
      <c r="B26" s="1" t="s">
        <v>29</v>
      </c>
      <c r="C26" s="24">
        <v>0.43301270189221963</v>
      </c>
      <c r="E26" s="1" t="s">
        <v>29</v>
      </c>
      <c r="F26" s="24">
        <v>0.43301270189221963</v>
      </c>
      <c r="H26" s="1" t="s">
        <v>29</v>
      </c>
      <c r="I26" s="24">
        <v>0.2123824204518982</v>
      </c>
    </row>
    <row r="27" spans="2:9" x14ac:dyDescent="0.3">
      <c r="C27" s="24">
        <v>1.4285714285714282E-2</v>
      </c>
      <c r="F27" s="24">
        <v>0.43928571428571445</v>
      </c>
      <c r="I27" s="24">
        <v>1.4285714285714282E-2</v>
      </c>
    </row>
    <row r="28" spans="2:9" x14ac:dyDescent="0.3">
      <c r="C28" s="25">
        <v>0</v>
      </c>
      <c r="F28" s="25">
        <v>0.2123824204518982</v>
      </c>
      <c r="I28" s="25">
        <v>0</v>
      </c>
    </row>
    <row r="30" spans="2:9" x14ac:dyDescent="0.3">
      <c r="C30" s="23">
        <f t="array" ref="C30:C33">MMULT('Barra 1'!I20:L23,Esfuerzos!C25:C28)</f>
        <v>0</v>
      </c>
      <c r="F30" s="23">
        <f t="array" ref="F30:F33">MMULT('Barra 2'!I20:L23,Esfuerzos!F25:F28)</f>
        <v>0.37500000000000022</v>
      </c>
      <c r="I30" s="23">
        <f t="array" ref="I30:I33">MMULT('Barra 3'!I20:L23,Esfuerzos!I25:I28)</f>
        <v>3.5714285714285726E-2</v>
      </c>
    </row>
    <row r="31" spans="2:9" x14ac:dyDescent="0.3">
      <c r="C31" s="24">
        <v>0.43301270189221963</v>
      </c>
      <c r="F31" s="24">
        <v>0.21650635094610987</v>
      </c>
      <c r="I31" s="24">
        <v>0.4866237983169705</v>
      </c>
    </row>
    <row r="32" spans="2:9" x14ac:dyDescent="0.3">
      <c r="B32" s="7" t="s">
        <v>43</v>
      </c>
      <c r="C32" s="24">
        <v>1.4285714285714282E-2</v>
      </c>
      <c r="E32" s="7" t="s">
        <v>43</v>
      </c>
      <c r="F32" s="24">
        <v>0.4035714285714288</v>
      </c>
      <c r="H32" s="7" t="s">
        <v>43</v>
      </c>
      <c r="I32" s="24">
        <v>7.1428571428571426E-3</v>
      </c>
    </row>
    <row r="33" spans="2:9" x14ac:dyDescent="0.3">
      <c r="C33" s="25">
        <v>0</v>
      </c>
      <c r="F33" s="25">
        <v>-0.27424137786507224</v>
      </c>
      <c r="I33" s="25">
        <v>1.2371791482634833E-2</v>
      </c>
    </row>
    <row r="36" spans="2:9" x14ac:dyDescent="0.3">
      <c r="C36" s="42">
        <f t="array" ref="C36:C39">MMULT('Barra 1'!C13:F16,Esfuerzos!C30:C33)</f>
        <v>-999.99999999999977</v>
      </c>
      <c r="F36" s="42">
        <f t="array" ref="F36:F39">MMULT('Barra 2'!C13:F16,Esfuerzos!F30:F33)</f>
        <v>-2000</v>
      </c>
      <c r="I36" s="42">
        <f t="array" ref="I36:I39">MMULT('Barra 3'!C13:F16,Esfuerzos!I30:I33)</f>
        <v>2000.0000000000009</v>
      </c>
    </row>
    <row r="37" spans="2:9" x14ac:dyDescent="0.3">
      <c r="B37" s="7" t="s">
        <v>44</v>
      </c>
      <c r="C37" s="43">
        <v>0</v>
      </c>
      <c r="E37" s="7" t="s">
        <v>44</v>
      </c>
      <c r="F37" s="43">
        <v>0</v>
      </c>
      <c r="H37" s="7" t="s">
        <v>44</v>
      </c>
      <c r="I37" s="43">
        <v>0</v>
      </c>
    </row>
    <row r="38" spans="2:9" x14ac:dyDescent="0.3">
      <c r="C38" s="43">
        <v>999.99999999999977</v>
      </c>
      <c r="F38" s="43">
        <v>2000</v>
      </c>
      <c r="I38" s="43">
        <v>-2000.0000000000009</v>
      </c>
    </row>
    <row r="39" spans="2:9" x14ac:dyDescent="0.3">
      <c r="C39" s="44">
        <v>0</v>
      </c>
      <c r="F39" s="44">
        <v>0</v>
      </c>
      <c r="I39" s="44">
        <v>0</v>
      </c>
    </row>
  </sheetData>
  <phoneticPr fontId="5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Barra 1</vt:lpstr>
      <vt:lpstr>Barra 2</vt:lpstr>
      <vt:lpstr>Barra 3</vt:lpstr>
      <vt:lpstr>Solución</vt:lpstr>
      <vt:lpstr>Esfuerzos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Cliente</dc:creator>
  <cp:lastModifiedBy>Daniel Lopez</cp:lastModifiedBy>
  <dcterms:created xsi:type="dcterms:W3CDTF">2008-04-28T21:36:01Z</dcterms:created>
  <dcterms:modified xsi:type="dcterms:W3CDTF">2026-05-05T13:51:47Z</dcterms:modified>
</cp:coreProperties>
</file>