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32" i="1" l="1"/>
  <c r="G32" i="1" s="1"/>
  <c r="F33" i="1"/>
  <c r="G33" i="1" s="1"/>
  <c r="F29" i="1"/>
  <c r="G29" i="1" s="1"/>
  <c r="F30" i="1"/>
  <c r="G30" i="1" s="1"/>
  <c r="F31" i="1"/>
  <c r="G31" i="1" s="1"/>
  <c r="F28" i="1"/>
  <c r="C12" i="1" l="1"/>
  <c r="R56" i="1" s="1"/>
  <c r="AM67" i="1"/>
  <c r="AF67" i="1"/>
  <c r="Y67" i="1"/>
  <c r="Y78" i="1"/>
  <c r="Y62" i="1"/>
  <c r="AP56" i="1"/>
  <c r="AI56" i="1"/>
  <c r="AB56" i="1"/>
  <c r="U56" i="1"/>
  <c r="R59" i="1"/>
  <c r="R57" i="1"/>
  <c r="R54" i="1"/>
  <c r="R53" i="1"/>
  <c r="R51" i="1"/>
  <c r="BJ57" i="1" l="1"/>
  <c r="BI57" i="1"/>
  <c r="BH57" i="1"/>
  <c r="BG57" i="1"/>
  <c r="BF57" i="1"/>
  <c r="BE57" i="1"/>
  <c r="BD57" i="1"/>
  <c r="BC66" i="1"/>
  <c r="BC62" i="1"/>
  <c r="BJ73" i="1" s="1"/>
  <c r="BC61" i="1"/>
  <c r="BC60" i="1"/>
  <c r="BC59" i="1"/>
  <c r="BC58" i="1"/>
  <c r="BI71" i="1" s="1"/>
  <c r="BK71" i="1" s="1"/>
  <c r="F21" i="1" s="1"/>
  <c r="BC57" i="1"/>
  <c r="BI70" i="1" s="1"/>
  <c r="BH71" i="1"/>
  <c r="BH70" i="1"/>
  <c r="BK70" i="1" l="1"/>
  <c r="F20" i="1" s="1"/>
  <c r="AF78" i="1"/>
  <c r="BK97" i="1"/>
  <c r="BL97" i="1"/>
  <c r="BK98" i="1"/>
  <c r="BL98" i="1"/>
  <c r="BL100" i="1"/>
  <c r="BL103" i="1"/>
  <c r="BL96" i="1"/>
  <c r="BJ101" i="1"/>
  <c r="BJ102" i="1" s="1"/>
  <c r="BJ99" i="1"/>
  <c r="BL99" i="1" s="1"/>
  <c r="BI99" i="1"/>
  <c r="BI103" i="1" s="1"/>
  <c r="BK103" i="1" s="1"/>
  <c r="BJ92" i="1"/>
  <c r="BJ94" i="1" s="1"/>
  <c r="BK92" i="1"/>
  <c r="BK94" i="1" s="1"/>
  <c r="BK91" i="1"/>
  <c r="BK93" i="1" s="1"/>
  <c r="BJ91" i="1"/>
  <c r="AF62" i="1" l="1"/>
  <c r="BI102" i="1"/>
  <c r="BK102" i="1" s="1"/>
  <c r="BK99" i="1"/>
  <c r="BH103" i="1"/>
  <c r="BD100" i="1"/>
  <c r="BD103" i="1"/>
  <c r="BF103" i="1"/>
  <c r="BD99" i="1"/>
  <c r="BH100" i="1"/>
  <c r="BF100" i="1"/>
  <c r="BH99" i="1"/>
  <c r="BF99" i="1"/>
  <c r="BF102" i="1"/>
  <c r="BF101" i="1"/>
  <c r="BH102" i="1"/>
  <c r="BD102" i="1"/>
  <c r="BH101" i="1"/>
  <c r="BD101" i="1"/>
  <c r="BD92" i="1"/>
  <c r="BE92" i="1"/>
  <c r="BF92" i="1"/>
  <c r="BG92" i="1"/>
  <c r="BH92" i="1"/>
  <c r="BI92" i="1"/>
  <c r="BD93" i="1"/>
  <c r="BE93" i="1"/>
  <c r="BF93" i="1"/>
  <c r="BG93" i="1"/>
  <c r="BH93" i="1"/>
  <c r="BI93" i="1"/>
  <c r="BC93" i="1"/>
  <c r="BC92" i="1"/>
  <c r="BC94" i="1" s="1"/>
  <c r="BC86" i="1"/>
  <c r="BK86" i="1" s="1"/>
  <c r="BC85" i="1"/>
  <c r="BK85" i="1" s="1"/>
  <c r="BC84" i="1"/>
  <c r="BK84" i="1" s="1"/>
  <c r="BC83" i="1"/>
  <c r="BK83" i="1" s="1"/>
  <c r="BL64" i="1"/>
  <c r="H18" i="1" s="1"/>
  <c r="BL63" i="1"/>
  <c r="H17" i="1" s="1"/>
  <c r="BL62" i="1"/>
  <c r="H16" i="1" s="1"/>
  <c r="BF63" i="1"/>
  <c r="F18" i="1" s="1"/>
  <c r="BF62" i="1"/>
  <c r="F17" i="1" s="1"/>
  <c r="BF61" i="1"/>
  <c r="F16" i="1" s="1"/>
  <c r="BL61" i="1"/>
  <c r="R55" i="1" s="1"/>
  <c r="F5" i="1" s="1"/>
  <c r="BH59" i="1"/>
  <c r="BJ59" i="1" s="1"/>
  <c r="BL59" i="1" s="1"/>
  <c r="BC63" i="1"/>
  <c r="R52" i="1" s="1"/>
  <c r="C7" i="1" s="1"/>
  <c r="BF64" i="1"/>
  <c r="AM70" i="1" l="1"/>
  <c r="AF70" i="1"/>
  <c r="Y70" i="1"/>
  <c r="BL67" i="1"/>
  <c r="G18" i="1" s="1"/>
  <c r="AM71" i="1"/>
  <c r="BL66" i="1"/>
  <c r="G17" i="1" s="1"/>
  <c r="AF71" i="1"/>
  <c r="BL65" i="1"/>
  <c r="G16" i="1" s="1"/>
  <c r="Y71" i="1"/>
  <c r="BC99" i="1"/>
  <c r="BD94" i="1"/>
  <c r="BE78" i="1"/>
  <c r="I17" i="1" s="1"/>
  <c r="BE79" i="1"/>
  <c r="I18" i="1" s="1"/>
  <c r="BE69" i="1"/>
  <c r="BI100" i="1"/>
  <c r="BE77" i="1"/>
  <c r="I16" i="1" s="1"/>
  <c r="BE74" i="1"/>
  <c r="BE75" i="1" s="1"/>
  <c r="BE70" i="1"/>
  <c r="I25" i="1" l="1"/>
  <c r="I26" i="1"/>
  <c r="I23" i="1"/>
  <c r="I24" i="1"/>
  <c r="BE72" i="1"/>
  <c r="F9" i="1" s="1"/>
  <c r="AM73" i="1"/>
  <c r="Y73" i="1"/>
  <c r="AF72" i="1"/>
  <c r="U54" i="1"/>
  <c r="AB54" i="1" s="1"/>
  <c r="Y72" i="1"/>
  <c r="AM72" i="1"/>
  <c r="AF73" i="1"/>
  <c r="BF78" i="1"/>
  <c r="BC102" i="1"/>
  <c r="BC103" i="1"/>
  <c r="BC100" i="1"/>
  <c r="BC101" i="1" s="1"/>
  <c r="BE94" i="1"/>
  <c r="BF79" i="1"/>
  <c r="I20" i="1" s="1"/>
  <c r="BH85" i="1"/>
  <c r="BH86" i="1"/>
  <c r="BI86" i="1" s="1"/>
  <c r="BJ86" i="1" s="1"/>
  <c r="F26" i="1" s="1"/>
  <c r="BF77" i="1"/>
  <c r="BH83" i="1"/>
  <c r="BH84" i="1"/>
  <c r="BK100" i="1"/>
  <c r="BI101" i="1"/>
  <c r="BK101" i="1" s="1"/>
  <c r="BL101" i="1" s="1"/>
  <c r="BL102" i="1" s="1"/>
  <c r="BE80" i="1"/>
  <c r="AP54" i="1" l="1"/>
  <c r="AI54" i="1"/>
  <c r="BE73" i="1"/>
  <c r="R58" i="1" s="1"/>
  <c r="G9" i="1" s="1"/>
  <c r="AF63" i="1"/>
  <c r="H20" i="1"/>
  <c r="H21" i="1" s="1"/>
  <c r="AM63" i="1"/>
  <c r="I21" i="1"/>
  <c r="Y63" i="1"/>
  <c r="G20" i="1"/>
  <c r="G28" i="1" s="1"/>
  <c r="BL86" i="1"/>
  <c r="G26" i="1" s="1"/>
  <c r="AP52" i="1"/>
  <c r="BE99" i="1"/>
  <c r="BF94" i="1"/>
  <c r="BG86" i="1"/>
  <c r="BG84" i="1"/>
  <c r="BG83" i="1"/>
  <c r="BI85" i="1"/>
  <c r="BJ85" i="1" s="1"/>
  <c r="F25" i="1" s="1"/>
  <c r="BI84" i="1"/>
  <c r="BJ84" i="1" s="1"/>
  <c r="F24" i="1" s="1"/>
  <c r="BI83" i="1"/>
  <c r="G21" i="1" l="1"/>
  <c r="BL85" i="1"/>
  <c r="G25" i="1" s="1"/>
  <c r="AP53" i="1"/>
  <c r="AI52" i="1"/>
  <c r="BL84" i="1"/>
  <c r="G24" i="1" s="1"/>
  <c r="AB52" i="1"/>
  <c r="BJ83" i="1"/>
  <c r="F23" i="1" s="1"/>
  <c r="BE100" i="1"/>
  <c r="BE101" i="1" s="1"/>
  <c r="BG94" i="1"/>
  <c r="BE103" i="1"/>
  <c r="BE102" i="1"/>
  <c r="BI87" i="1"/>
  <c r="AI53" i="1" l="1"/>
  <c r="AB53" i="1"/>
  <c r="BL83" i="1"/>
  <c r="G23" i="1" s="1"/>
  <c r="U52" i="1"/>
  <c r="BH94" i="1"/>
  <c r="BG99" i="1"/>
  <c r="U53" i="1" l="1"/>
  <c r="BI94" i="1"/>
  <c r="BG100" i="1"/>
  <c r="BG101" i="1" s="1"/>
  <c r="BG103" i="1"/>
  <c r="BG102" i="1"/>
</calcChain>
</file>

<file path=xl/comments1.xml><?xml version="1.0" encoding="utf-8"?>
<comments xmlns="http://schemas.openxmlformats.org/spreadsheetml/2006/main">
  <authors>
    <author>Usuario de Windows</author>
  </authors>
  <commentList>
    <comment ref="C7" author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Se calcula sola cuando se completan las distancias de encadenados verticales y longitud de paneles</t>
        </r>
      </text>
    </comment>
  </commentList>
</comments>
</file>

<file path=xl/sharedStrings.xml><?xml version="1.0" encoding="utf-8"?>
<sst xmlns="http://schemas.openxmlformats.org/spreadsheetml/2006/main" count="224" uniqueCount="149">
  <si>
    <t>Fs</t>
  </si>
  <si>
    <t>Hm</t>
  </si>
  <si>
    <t>EV1</t>
  </si>
  <si>
    <t>EV2</t>
  </si>
  <si>
    <t>EV3</t>
  </si>
  <si>
    <t>EV4</t>
  </si>
  <si>
    <t>Area panel1</t>
  </si>
  <si>
    <t>Panel1</t>
  </si>
  <si>
    <t>Panel2</t>
  </si>
  <si>
    <t>Panel3</t>
  </si>
  <si>
    <t>Area panel2</t>
  </si>
  <si>
    <t>Area panel3</t>
  </si>
  <si>
    <t>Area muro</t>
  </si>
  <si>
    <t>Espesor</t>
  </si>
  <si>
    <t>Vn1</t>
  </si>
  <si>
    <t>Vn2</t>
  </si>
  <si>
    <t>Fprima</t>
  </si>
  <si>
    <t>N carga normal</t>
  </si>
  <si>
    <t>Valor menor</t>
  </si>
  <si>
    <t>Verifica</t>
  </si>
  <si>
    <t>verificacion a corte</t>
  </si>
  <si>
    <t>Longitud muro</t>
  </si>
  <si>
    <t>encadenados verticales</t>
  </si>
  <si>
    <t>Esfuerzo traccion</t>
  </si>
  <si>
    <t>As</t>
  </si>
  <si>
    <t>Tension acero</t>
  </si>
  <si>
    <t>Ultimo encadenado</t>
  </si>
  <si>
    <t>mitad sumada de cada encadenado de cada lado</t>
  </si>
  <si>
    <t>encadenados horizontales</t>
  </si>
  <si>
    <t>Fi acero</t>
  </si>
  <si>
    <t>Espesor min</t>
  </si>
  <si>
    <t>Long panel max</t>
  </si>
  <si>
    <t>Area max del panel</t>
  </si>
  <si>
    <r>
      <t>altura (</t>
    </r>
    <r>
      <rPr>
        <i/>
        <sz val="12"/>
        <color rgb="FFFFFF00"/>
        <rFont val="Times New Roman"/>
        <family val="1"/>
      </rPr>
      <t>e</t>
    </r>
    <r>
      <rPr>
        <vertAlign val="subscript"/>
        <sz val="12"/>
        <color rgb="FFFFFF00"/>
        <rFont val="Times New Roman"/>
        <family val="1"/>
      </rPr>
      <t>2</t>
    </r>
    <r>
      <rPr>
        <sz val="12"/>
        <color rgb="FFFFFF00"/>
        <rFont val="Times New Roman"/>
        <family val="1"/>
      </rPr>
      <t>) mayor a (</t>
    </r>
    <r>
      <rPr>
        <i/>
        <sz val="12"/>
        <color rgb="FFFFFF00"/>
        <rFont val="Times New Roman"/>
        <family val="1"/>
      </rPr>
      <t>e</t>
    </r>
    <r>
      <rPr>
        <vertAlign val="subscript"/>
        <sz val="12"/>
        <color rgb="FFFFFF00"/>
        <rFont val="Times New Roman"/>
        <family val="1"/>
      </rPr>
      <t>1</t>
    </r>
    <r>
      <rPr>
        <sz val="12"/>
        <color rgb="FFFFFF00"/>
        <rFont val="Times New Roman"/>
        <family val="1"/>
      </rPr>
      <t xml:space="preserve">/2) y mayor que 15 cm  </t>
    </r>
  </si>
  <si>
    <t>Horizontales</t>
  </si>
  <si>
    <t>VERIFICA</t>
  </si>
  <si>
    <t>EHS</t>
  </si>
  <si>
    <t>EHI</t>
  </si>
  <si>
    <t>Panel 1</t>
  </si>
  <si>
    <t>Muro</t>
  </si>
  <si>
    <t>Panel 2</t>
  </si>
  <si>
    <t>Panel 3</t>
  </si>
  <si>
    <t>Area Encadenado vertical columna</t>
  </si>
  <si>
    <t>ev1</t>
  </si>
  <si>
    <t>ev2</t>
  </si>
  <si>
    <t>ev3</t>
  </si>
  <si>
    <t>ev4</t>
  </si>
  <si>
    <t>VP Corte panel 1</t>
  </si>
  <si>
    <t>VP Corte panel 2</t>
  </si>
  <si>
    <t>VP Corte panel 3</t>
  </si>
  <si>
    <t>Vp c/encadenado v</t>
  </si>
  <si>
    <t>Rec1</t>
  </si>
  <si>
    <t>rec2</t>
  </si>
  <si>
    <t>rec3</t>
  </si>
  <si>
    <t>X</t>
  </si>
  <si>
    <t>Y</t>
  </si>
  <si>
    <t>Para X</t>
  </si>
  <si>
    <t>Para Y</t>
  </si>
  <si>
    <t>Hpanel</t>
  </si>
  <si>
    <t>Rec MURO</t>
  </si>
  <si>
    <t>Paneles</t>
  </si>
  <si>
    <t>Fuerzas de traccion</t>
  </si>
  <si>
    <t>Linea para que se haga proporcional el grafico del muro</t>
  </si>
  <si>
    <t>ESPESOR MURO</t>
  </si>
  <si>
    <t>ALTURA MIN</t>
  </si>
  <si>
    <t xml:space="preserve">TABLAS DE GRAFICACIÓN RECTANGULOS </t>
  </si>
  <si>
    <t>TABLA AUXILIAR X</t>
  </si>
  <si>
    <t>TABLA AUXILIAR Y</t>
  </si>
  <si>
    <t>Verifica área</t>
  </si>
  <si>
    <t>Verifica altura</t>
  </si>
  <si>
    <t>Espesor (m)</t>
  </si>
  <si>
    <t>Verifica longitud</t>
  </si>
  <si>
    <t>As min (cm2)</t>
  </si>
  <si>
    <t>Altura E.H. (m)</t>
  </si>
  <si>
    <t>Ancho E.V.(m)</t>
  </si>
  <si>
    <t>Vp(tn)</t>
  </si>
  <si>
    <t>Área panel (m2)</t>
  </si>
  <si>
    <t>MURO DE MAMPOSTERÍA ENCADENADA</t>
  </si>
  <si>
    <t>Altura Muro (m)</t>
  </si>
  <si>
    <t>Longitud (m)</t>
  </si>
  <si>
    <t>Verifica espesor</t>
  </si>
  <si>
    <t>Fprima (tn/m2)</t>
  </si>
  <si>
    <t>Tipo de ladrillo</t>
  </si>
  <si>
    <t>Carga Normal (tn)</t>
  </si>
  <si>
    <t>.</t>
  </si>
  <si>
    <t>GRÁFICO DEL MURO</t>
  </si>
  <si>
    <t>Verifica Area EV</t>
  </si>
  <si>
    <t>As min (cm2) EV</t>
  </si>
  <si>
    <t>Area min EV cm2</t>
  </si>
  <si>
    <t>As EH p2 (cm2)</t>
  </si>
  <si>
    <t>As EH p3(cm2)</t>
  </si>
  <si>
    <t>As EH p1(cm2)</t>
  </si>
  <si>
    <t>Longitud p1(m)</t>
  </si>
  <si>
    <t>Longitud p2(m)</t>
  </si>
  <si>
    <t>Longitud p3(m)</t>
  </si>
  <si>
    <t>Verifica a Corte</t>
  </si>
  <si>
    <t>Corte muro (tn)</t>
  </si>
  <si>
    <t>MAMPUESTO</t>
  </si>
  <si>
    <t>E.V. 1</t>
  </si>
  <si>
    <t>E.V. 2</t>
  </si>
  <si>
    <t>E.V. 3</t>
  </si>
  <si>
    <t>E.V. 4</t>
  </si>
  <si>
    <t>ENCADENADOS HORIZONTALES</t>
  </si>
  <si>
    <t>ENCADENADOS VERTICALES</t>
  </si>
  <si>
    <t>metros</t>
  </si>
  <si>
    <t>tn/m2</t>
  </si>
  <si>
    <t>tn</t>
  </si>
  <si>
    <t>Area min</t>
  </si>
  <si>
    <t>Largo max</t>
  </si>
  <si>
    <t>Vp</t>
  </si>
  <si>
    <t>E.H. superior</t>
  </si>
  <si>
    <t>E.H. inferior</t>
  </si>
  <si>
    <t>Vn x 0,9</t>
  </si>
  <si>
    <t>ACCIONES MURO</t>
  </si>
  <si>
    <t>DIMENSIONES MURO</t>
  </si>
  <si>
    <t xml:space="preserve">Ancho </t>
  </si>
  <si>
    <t>MAMPUESTOS</t>
  </si>
  <si>
    <t xml:space="preserve"> Verificación Ancho según área min</t>
  </si>
  <si>
    <t>HUECO (tn/m2)</t>
  </si>
  <si>
    <t>Area min (cm2)</t>
  </si>
  <si>
    <t>falta completar</t>
  </si>
  <si>
    <t>Solo si tiene 3 paneles</t>
  </si>
  <si>
    <t>Solo si tiene 2 paneles</t>
  </si>
  <si>
    <t>VERIFICACIÓN DEL MURO</t>
  </si>
  <si>
    <t>GRAFICO DEL MURO</t>
  </si>
  <si>
    <t>SI VERIFICA</t>
  </si>
  <si>
    <t>NO VERIFICA</t>
  </si>
  <si>
    <t>Area (m2)</t>
  </si>
  <si>
    <t xml:space="preserve">DATOS DEL MURO </t>
  </si>
  <si>
    <t>PANELES</t>
  </si>
  <si>
    <t xml:space="preserve">Cantidad </t>
  </si>
  <si>
    <t>Largo  P1</t>
  </si>
  <si>
    <t>Largo  P2</t>
  </si>
  <si>
    <t>Largo  P3</t>
  </si>
  <si>
    <t>MACIZ0 A (tn/m2)</t>
  </si>
  <si>
    <t>MACISO B (tn/m2)</t>
  </si>
  <si>
    <t>As E.H. PANEL1 (cm2)</t>
  </si>
  <si>
    <t>As E.H. PANEL 2 (cm2)</t>
  </si>
  <si>
    <t>As E.H. PANEL3 (cm2)</t>
  </si>
  <si>
    <t>(  1, 2 o 3  )</t>
  </si>
  <si>
    <t>E.V.1</t>
  </si>
  <si>
    <t>E.V.2</t>
  </si>
  <si>
    <t>E.V.3</t>
  </si>
  <si>
    <t>E.V.4</t>
  </si>
  <si>
    <t>ARMADURA</t>
  </si>
  <si>
    <t>n° barras</t>
  </si>
  <si>
    <t>Verifica Área mínima</t>
  </si>
  <si>
    <t>Área(cm2)</t>
  </si>
  <si>
    <t>diámetro(mm)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</si>
</sst>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rgb="FF00B0F0"/>
      <name val="Times New Roman"/>
      <family val="1"/>
    </font>
    <font>
      <b/>
      <sz val="16"/>
      <color rgb="FF92D050"/>
      <name val="Times New Roman"/>
      <family val="1"/>
    </font>
    <font>
      <i/>
      <sz val="12"/>
      <color rgb="FF000000"/>
      <name val="Times New Roman"/>
      <family val="1"/>
    </font>
    <font>
      <sz val="12"/>
      <color rgb="FFFFFF00"/>
      <name val="Times New Roman"/>
      <family val="1"/>
    </font>
    <font>
      <i/>
      <sz val="12"/>
      <color rgb="FFFFFF00"/>
      <name val="Times New Roman"/>
      <family val="1"/>
    </font>
    <font>
      <vertAlign val="subscript"/>
      <sz val="12"/>
      <color rgb="FFFFFF00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0"/>
      <name val="Kelson Sans"/>
      <family val="3"/>
    </font>
    <font>
      <sz val="11"/>
      <color theme="0"/>
      <name val="Kelson Sans"/>
      <family val="3"/>
    </font>
    <font>
      <sz val="11"/>
      <color theme="0" tint="-4.9989318521683403E-2"/>
      <name val="Kelson Sans"/>
      <family val="3"/>
    </font>
    <font>
      <sz val="11"/>
      <color theme="1"/>
      <name val="Kelson Sans"/>
      <family val="3"/>
    </font>
    <font>
      <sz val="11"/>
      <name val="Kelson Sans"/>
      <family val="3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0.14999847407452621"/>
      <name val="Kelson Sans"/>
      <family val="3"/>
    </font>
    <font>
      <b/>
      <sz val="18"/>
      <color theme="0"/>
      <name val="Calibri"/>
      <family val="2"/>
      <scheme val="minor"/>
    </font>
    <font>
      <sz val="12"/>
      <color theme="0"/>
      <name val="Kelson Sans"/>
      <family val="3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6" xfId="0" applyFill="1" applyBorder="1"/>
    <xf numFmtId="0" fontId="0" fillId="2" borderId="1" xfId="0" applyFill="1" applyBorder="1"/>
    <xf numFmtId="0" fontId="0" fillId="2" borderId="7" xfId="0" applyFill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4" borderId="8" xfId="0" applyFill="1" applyBorder="1"/>
    <xf numFmtId="0" fontId="0" fillId="4" borderId="6" xfId="0" applyFill="1" applyBorder="1"/>
    <xf numFmtId="0" fontId="0" fillId="4" borderId="4" xfId="0" applyFill="1" applyBorder="1"/>
    <xf numFmtId="0" fontId="0" fillId="5" borderId="0" xfId="0" applyFill="1" applyBorder="1"/>
    <xf numFmtId="0" fontId="0" fillId="3" borderId="8" xfId="0" applyFill="1" applyBorder="1"/>
    <xf numFmtId="0" fontId="0" fillId="4" borderId="2" xfId="0" applyFill="1" applyBorder="1"/>
    <xf numFmtId="0" fontId="4" fillId="0" borderId="7" xfId="0" applyFont="1" applyBorder="1"/>
    <xf numFmtId="0" fontId="0" fillId="6" borderId="0" xfId="0" applyFill="1"/>
    <xf numFmtId="0" fontId="0" fillId="6" borderId="0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" xfId="0" applyFill="1" applyBorder="1"/>
    <xf numFmtId="0" fontId="0" fillId="6" borderId="7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1" fillId="6" borderId="3" xfId="0" applyFont="1" applyFill="1" applyBorder="1"/>
    <xf numFmtId="0" fontId="2" fillId="6" borderId="3" xfId="0" applyFont="1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6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7" borderId="17" xfId="0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4" xfId="0" applyFill="1" applyBorder="1"/>
    <xf numFmtId="0" fontId="0" fillId="7" borderId="25" xfId="0" applyFill="1" applyBorder="1"/>
    <xf numFmtId="0" fontId="3" fillId="6" borderId="0" xfId="0" applyFont="1" applyFill="1" applyAlignment="1">
      <alignment horizontal="justify" vertical="center"/>
    </xf>
    <xf numFmtId="0" fontId="0" fillId="6" borderId="19" xfId="0" applyFill="1" applyBorder="1"/>
    <xf numFmtId="0" fontId="0" fillId="6" borderId="20" xfId="0" applyFill="1" applyBorder="1"/>
    <xf numFmtId="0" fontId="0" fillId="6" borderId="26" xfId="0" applyFill="1" applyBorder="1"/>
    <xf numFmtId="0" fontId="0" fillId="2" borderId="0" xfId="0" applyFill="1" applyBorder="1"/>
    <xf numFmtId="0" fontId="0" fillId="3" borderId="0" xfId="0" applyFill="1" applyBorder="1"/>
    <xf numFmtId="0" fontId="0" fillId="8" borderId="0" xfId="0" applyFill="1"/>
    <xf numFmtId="0" fontId="7" fillId="6" borderId="0" xfId="0" applyFont="1" applyFill="1" applyBorder="1"/>
    <xf numFmtId="0" fontId="0" fillId="6" borderId="38" xfId="0" applyFill="1" applyBorder="1"/>
    <xf numFmtId="0" fontId="0" fillId="6" borderId="37" xfId="0" applyFill="1" applyBorder="1"/>
    <xf numFmtId="0" fontId="0" fillId="9" borderId="23" xfId="0" applyFill="1" applyBorder="1"/>
    <xf numFmtId="0" fontId="0" fillId="9" borderId="39" xfId="0" applyFill="1" applyBorder="1"/>
    <xf numFmtId="0" fontId="0" fillId="9" borderId="18" xfId="0" applyFill="1" applyBorder="1"/>
    <xf numFmtId="0" fontId="0" fillId="9" borderId="40" xfId="0" applyFill="1" applyBorder="1"/>
    <xf numFmtId="0" fontId="0" fillId="9" borderId="22" xfId="0" applyFill="1" applyBorder="1"/>
    <xf numFmtId="0" fontId="8" fillId="8" borderId="27" xfId="0" applyFont="1" applyFill="1" applyBorder="1"/>
    <xf numFmtId="0" fontId="9" fillId="8" borderId="27" xfId="0" applyFont="1" applyFill="1" applyBorder="1"/>
    <xf numFmtId="0" fontId="11" fillId="6" borderId="33" xfId="0" applyFont="1" applyFill="1" applyBorder="1"/>
    <xf numFmtId="0" fontId="11" fillId="6" borderId="29" xfId="0" applyFont="1" applyFill="1" applyBorder="1"/>
    <xf numFmtId="0" fontId="11" fillId="6" borderId="0" xfId="0" applyFont="1" applyFill="1" applyBorder="1"/>
    <xf numFmtId="0" fontId="9" fillId="6" borderId="33" xfId="0" applyFont="1" applyFill="1" applyBorder="1"/>
    <xf numFmtId="0" fontId="9" fillId="8" borderId="30" xfId="0" applyFont="1" applyFill="1" applyBorder="1" applyAlignment="1">
      <alignment horizontal="center"/>
    </xf>
    <xf numFmtId="0" fontId="9" fillId="8" borderId="31" xfId="0" applyFont="1" applyFill="1" applyBorder="1" applyAlignment="1">
      <alignment horizontal="center"/>
    </xf>
    <xf numFmtId="0" fontId="9" fillId="8" borderId="32" xfId="0" applyFont="1" applyFill="1" applyBorder="1" applyAlignment="1">
      <alignment horizontal="center"/>
    </xf>
    <xf numFmtId="0" fontId="9" fillId="10" borderId="27" xfId="0" applyFont="1" applyFill="1" applyBorder="1"/>
    <xf numFmtId="0" fontId="10" fillId="10" borderId="27" xfId="0" applyFont="1" applyFill="1" applyBorder="1"/>
    <xf numFmtId="0" fontId="11" fillId="11" borderId="27" xfId="0" applyFont="1" applyFill="1" applyBorder="1"/>
    <xf numFmtId="0" fontId="12" fillId="11" borderId="27" xfId="0" applyFont="1" applyFill="1" applyBorder="1"/>
    <xf numFmtId="0" fontId="15" fillId="11" borderId="27" xfId="0" applyFont="1" applyFill="1" applyBorder="1"/>
    <xf numFmtId="0" fontId="9" fillId="8" borderId="34" xfId="0" applyFont="1" applyFill="1" applyBorder="1"/>
    <xf numFmtId="0" fontId="9" fillId="6" borderId="0" xfId="0" applyFont="1" applyFill="1" applyBorder="1"/>
    <xf numFmtId="0" fontId="8" fillId="8" borderId="34" xfId="0" applyFont="1" applyFill="1" applyBorder="1"/>
    <xf numFmtId="0" fontId="12" fillId="0" borderId="27" xfId="0" applyFont="1" applyBorder="1" applyProtection="1">
      <protection locked="0"/>
    </xf>
    <xf numFmtId="0" fontId="12" fillId="6" borderId="27" xfId="0" applyFont="1" applyFill="1" applyBorder="1" applyProtection="1">
      <protection locked="0"/>
    </xf>
    <xf numFmtId="0" fontId="9" fillId="6" borderId="0" xfId="0" applyFont="1" applyFill="1" applyBorder="1" applyProtection="1">
      <protection locked="0"/>
    </xf>
    <xf numFmtId="0" fontId="9" fillId="0" borderId="27" xfId="0" applyFont="1" applyBorder="1" applyProtection="1">
      <protection locked="0"/>
    </xf>
    <xf numFmtId="0" fontId="11" fillId="6" borderId="0" xfId="0" applyFont="1" applyFill="1" applyBorder="1" applyProtection="1">
      <protection locked="0"/>
    </xf>
    <xf numFmtId="0" fontId="8" fillId="8" borderId="0" xfId="0" applyFont="1" applyFill="1"/>
    <xf numFmtId="0" fontId="7" fillId="10" borderId="27" xfId="0" applyFont="1" applyFill="1" applyBorder="1"/>
    <xf numFmtId="0" fontId="9" fillId="8" borderId="0" xfId="0" applyFont="1" applyFill="1"/>
    <xf numFmtId="0" fontId="17" fillId="8" borderId="0" xfId="0" applyFont="1" applyFill="1"/>
    <xf numFmtId="0" fontId="17" fillId="8" borderId="34" xfId="0" applyFont="1" applyFill="1" applyBorder="1"/>
    <xf numFmtId="0" fontId="17" fillId="8" borderId="27" xfId="0" applyFont="1" applyFill="1" applyBorder="1"/>
    <xf numFmtId="0" fontId="0" fillId="11" borderId="27" xfId="0" applyFill="1" applyBorder="1"/>
    <xf numFmtId="0" fontId="7" fillId="6" borderId="0" xfId="0" applyFont="1" applyFill="1"/>
    <xf numFmtId="0" fontId="0" fillId="6" borderId="27" xfId="0" quotePrefix="1" applyFill="1" applyBorder="1" applyProtection="1">
      <protection locked="0"/>
    </xf>
    <xf numFmtId="0" fontId="0" fillId="6" borderId="27" xfId="0" applyFill="1" applyBorder="1" applyProtection="1">
      <protection locked="0"/>
    </xf>
    <xf numFmtId="0" fontId="0" fillId="6" borderId="0" xfId="0" quotePrefix="1" applyFill="1" applyProtection="1">
      <protection locked="0"/>
    </xf>
    <xf numFmtId="0" fontId="0" fillId="6" borderId="0" xfId="0" applyFill="1" applyProtection="1">
      <protection locked="0"/>
    </xf>
    <xf numFmtId="0" fontId="0" fillId="11" borderId="27" xfId="0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16" fillId="10" borderId="0" xfId="0" applyFont="1" applyFill="1" applyAlignment="1">
      <alignment horizontal="center"/>
    </xf>
    <xf numFmtId="0" fontId="17" fillId="8" borderId="0" xfId="0" applyFont="1" applyFill="1" applyAlignment="1">
      <alignment horizontal="center"/>
    </xf>
    <xf numFmtId="0" fontId="17" fillId="8" borderId="28" xfId="0" applyFont="1" applyFill="1" applyBorder="1" applyAlignment="1">
      <alignment horizontal="center"/>
    </xf>
    <xf numFmtId="0" fontId="17" fillId="8" borderId="36" xfId="0" applyFont="1" applyFill="1" applyBorder="1" applyAlignment="1">
      <alignment horizontal="center"/>
    </xf>
    <xf numFmtId="0" fontId="11" fillId="11" borderId="28" xfId="0" applyFont="1" applyFill="1" applyBorder="1" applyAlignment="1">
      <alignment horizontal="center"/>
    </xf>
    <xf numFmtId="0" fontId="11" fillId="11" borderId="36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9" fillId="8" borderId="28" xfId="0" applyFont="1" applyFill="1" applyBorder="1" applyAlignment="1">
      <alignment horizontal="center"/>
    </xf>
    <xf numFmtId="0" fontId="9" fillId="8" borderId="35" xfId="0" applyFont="1" applyFill="1" applyBorder="1" applyAlignment="1">
      <alignment horizontal="center"/>
    </xf>
    <xf numFmtId="0" fontId="9" fillId="8" borderId="36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35" xfId="0" applyFont="1" applyFill="1" applyBorder="1" applyAlignment="1">
      <alignment horizontal="center"/>
    </xf>
    <xf numFmtId="0" fontId="8" fillId="8" borderId="36" xfId="0" applyFont="1" applyFill="1" applyBorder="1" applyAlignment="1">
      <alignment horizontal="center"/>
    </xf>
    <xf numFmtId="0" fontId="12" fillId="11" borderId="28" xfId="0" applyFont="1" applyFill="1" applyBorder="1" applyAlignment="1">
      <alignment horizontal="center"/>
    </xf>
    <xf numFmtId="0" fontId="12" fillId="11" borderId="35" xfId="0" applyFont="1" applyFill="1" applyBorder="1" applyAlignment="1">
      <alignment horizontal="center"/>
    </xf>
    <xf numFmtId="0" fontId="12" fillId="11" borderId="36" xfId="0" applyFont="1" applyFill="1" applyBorder="1" applyAlignment="1">
      <alignment horizontal="center"/>
    </xf>
    <xf numFmtId="0" fontId="15" fillId="11" borderId="28" xfId="0" applyFont="1" applyFill="1" applyBorder="1" applyAlignment="1">
      <alignment horizontal="center"/>
    </xf>
    <xf numFmtId="0" fontId="15" fillId="11" borderId="35" xfId="0" applyFont="1" applyFill="1" applyBorder="1" applyAlignment="1">
      <alignment horizontal="center"/>
    </xf>
    <xf numFmtId="0" fontId="15" fillId="11" borderId="36" xfId="0" applyFont="1" applyFill="1" applyBorder="1" applyAlignment="1">
      <alignment horizontal="center"/>
    </xf>
  </cellXfs>
  <cellStyles count="1">
    <cellStyle name="Normal" xfId="0" builtinId="0"/>
  </cellStyles>
  <dxfs count="64">
    <dxf>
      <font>
        <color theme="0"/>
      </font>
      <fill>
        <patternFill>
          <bgColor theme="0"/>
        </patternFill>
      </fill>
      <border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7FD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70925551460395E-2"/>
          <c:y val="2.2515088850116258E-2"/>
          <c:w val="0.70970287519280328"/>
          <c:h val="0.90629187607681339"/>
        </c:manualLayout>
      </c:layout>
      <c:scatterChart>
        <c:scatterStyle val="lineMarker"/>
        <c:varyColors val="0"/>
        <c:ser>
          <c:idx val="0"/>
          <c:order val="0"/>
          <c:tx>
            <c:v>MURO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Hoja1!$BI$99:$BI$103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Hoja1!$BJ$99:$BJ$103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PANEL 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Hoja1!$BC$99:$BC$103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Hoja1!$BD$99:$BD$103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PANEL 2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Hoja1!$BE$99:$BE$103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Hoja1!$BF$99:$BF$103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PANEL 3</c:v>
          </c:tx>
          <c:marker>
            <c:symbol val="none"/>
          </c:marker>
          <c:xVal>
            <c:numRef>
              <c:f>Hoja1!$BG$99:$BG$103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Hoja1!$BH$99:$BH$103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.</c:v>
          </c:tx>
          <c:spPr>
            <a:ln>
              <a:noFill/>
            </a:ln>
          </c:spPr>
          <c:marker>
            <c:symbol val="none"/>
          </c:marker>
          <c:xVal>
            <c:numRef>
              <c:f>Hoja1!$BK$101:$BK$102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Hoja1!$BL$101:$BL$102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03360"/>
        <c:axId val="159303936"/>
      </c:scatterChart>
      <c:valAx>
        <c:axId val="159303360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crossAx val="159303936"/>
        <c:crosses val="autoZero"/>
        <c:crossBetween val="midCat"/>
        <c:majorUnit val="1"/>
      </c:valAx>
      <c:valAx>
        <c:axId val="159303936"/>
        <c:scaling>
          <c:orientation val="minMax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.00" sourceLinked="0"/>
        <c:majorTickMark val="out"/>
        <c:minorTickMark val="out"/>
        <c:tickLblPos val="nextTo"/>
        <c:crossAx val="159303360"/>
        <c:crosses val="autoZero"/>
        <c:crossBetween val="midCat"/>
        <c:majorUnit val="1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7794168336858438"/>
          <c:y val="1.8022463701530666E-2"/>
          <c:w val="0.19421799775028123"/>
          <c:h val="0.3954166361047089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127000</xdr:colOff>
      <xdr:row>2</xdr:row>
      <xdr:rowOff>179122</xdr:rowOff>
    </xdr:from>
    <xdr:to>
      <xdr:col>17</xdr:col>
      <xdr:colOff>1257299</xdr:colOff>
      <xdr:row>31</xdr:row>
      <xdr:rowOff>25399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40968</xdr:colOff>
      <xdr:row>67</xdr:row>
      <xdr:rowOff>81936</xdr:rowOff>
    </xdr:from>
    <xdr:to>
      <xdr:col>26</xdr:col>
      <xdr:colOff>133145</xdr:colOff>
      <xdr:row>67</xdr:row>
      <xdr:rowOff>81936</xdr:rowOff>
    </xdr:to>
    <xdr:cxnSp macro="">
      <xdr:nvCxnSpPr>
        <xdr:cNvPr id="3" name="2 Conector recto de flecha"/>
        <xdr:cNvCxnSpPr/>
      </xdr:nvCxnSpPr>
      <xdr:spPr>
        <a:xfrm>
          <a:off x="6339758" y="3656371"/>
          <a:ext cx="1915242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prstDash val="sysDot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10242</xdr:colOff>
      <xdr:row>67</xdr:row>
      <xdr:rowOff>81936</xdr:rowOff>
    </xdr:from>
    <xdr:to>
      <xdr:col>33</xdr:col>
      <xdr:colOff>40968</xdr:colOff>
      <xdr:row>67</xdr:row>
      <xdr:rowOff>81936</xdr:rowOff>
    </xdr:to>
    <xdr:cxnSp macro="">
      <xdr:nvCxnSpPr>
        <xdr:cNvPr id="6" name="5 Conector recto de flecha"/>
        <xdr:cNvCxnSpPr/>
      </xdr:nvCxnSpPr>
      <xdr:spPr>
        <a:xfrm>
          <a:off x="8726129" y="3656371"/>
          <a:ext cx="1915242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prstDash val="sysDot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30725</xdr:colOff>
      <xdr:row>67</xdr:row>
      <xdr:rowOff>81936</xdr:rowOff>
    </xdr:from>
    <xdr:to>
      <xdr:col>40</xdr:col>
      <xdr:colOff>40967</xdr:colOff>
      <xdr:row>67</xdr:row>
      <xdr:rowOff>81936</xdr:rowOff>
    </xdr:to>
    <xdr:cxnSp macro="">
      <xdr:nvCxnSpPr>
        <xdr:cNvPr id="7" name="6 Conector recto de flecha"/>
        <xdr:cNvCxnSpPr/>
      </xdr:nvCxnSpPr>
      <xdr:spPr>
        <a:xfrm>
          <a:off x="11132983" y="3656371"/>
          <a:ext cx="1915242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prstDash val="sysDot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133145</xdr:colOff>
      <xdr:row>60</xdr:row>
      <xdr:rowOff>20484</xdr:rowOff>
    </xdr:from>
    <xdr:to>
      <xdr:col>26</xdr:col>
      <xdr:colOff>133145</xdr:colOff>
      <xdr:row>63</xdr:row>
      <xdr:rowOff>0</xdr:rowOff>
    </xdr:to>
    <xdr:cxnSp macro="">
      <xdr:nvCxnSpPr>
        <xdr:cNvPr id="8" name="7 Conector recto de flecha"/>
        <xdr:cNvCxnSpPr/>
      </xdr:nvCxnSpPr>
      <xdr:spPr>
        <a:xfrm flipV="1">
          <a:off x="8255000" y="2632178"/>
          <a:ext cx="0" cy="460887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prstDash val="sysDot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133145</xdr:colOff>
      <xdr:row>76</xdr:row>
      <xdr:rowOff>20485</xdr:rowOff>
    </xdr:from>
    <xdr:to>
      <xdr:col>26</xdr:col>
      <xdr:colOff>133145</xdr:colOff>
      <xdr:row>80</xdr:row>
      <xdr:rowOff>10242</xdr:rowOff>
    </xdr:to>
    <xdr:cxnSp macro="">
      <xdr:nvCxnSpPr>
        <xdr:cNvPr id="12" name="11 Conector recto de flecha"/>
        <xdr:cNvCxnSpPr/>
      </xdr:nvCxnSpPr>
      <xdr:spPr>
        <a:xfrm flipV="1">
          <a:off x="8255000" y="5540888"/>
          <a:ext cx="0" cy="52233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prstDash val="sysDot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56</xdr:row>
      <xdr:rowOff>184355</xdr:rowOff>
    </xdr:from>
    <xdr:to>
      <xdr:col>28</xdr:col>
      <xdr:colOff>20484</xdr:colOff>
      <xdr:row>56</xdr:row>
      <xdr:rowOff>184355</xdr:rowOff>
    </xdr:to>
    <xdr:cxnSp macro="">
      <xdr:nvCxnSpPr>
        <xdr:cNvPr id="16" name="15 Conector recto de flecha"/>
        <xdr:cNvCxnSpPr/>
      </xdr:nvCxnSpPr>
      <xdr:spPr>
        <a:xfrm>
          <a:off x="8265242" y="2232742"/>
          <a:ext cx="419919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prstDash val="sysDot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10241</xdr:colOff>
      <xdr:row>56</xdr:row>
      <xdr:rowOff>184355</xdr:rowOff>
    </xdr:from>
    <xdr:to>
      <xdr:col>21</xdr:col>
      <xdr:colOff>30725</xdr:colOff>
      <xdr:row>56</xdr:row>
      <xdr:rowOff>184355</xdr:rowOff>
    </xdr:to>
    <xdr:cxnSp macro="">
      <xdr:nvCxnSpPr>
        <xdr:cNvPr id="18" name="17 Conector recto de flecha"/>
        <xdr:cNvCxnSpPr/>
      </xdr:nvCxnSpPr>
      <xdr:spPr>
        <a:xfrm>
          <a:off x="5909596" y="2232742"/>
          <a:ext cx="419919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prstDash val="sysDot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40967</xdr:colOff>
      <xdr:row>56</xdr:row>
      <xdr:rowOff>184355</xdr:rowOff>
    </xdr:from>
    <xdr:to>
      <xdr:col>34</xdr:col>
      <xdr:colOff>389192</xdr:colOff>
      <xdr:row>56</xdr:row>
      <xdr:rowOff>184355</xdr:rowOff>
    </xdr:to>
    <xdr:cxnSp macro="">
      <xdr:nvCxnSpPr>
        <xdr:cNvPr id="19" name="18 Conector recto de flecha"/>
        <xdr:cNvCxnSpPr/>
      </xdr:nvCxnSpPr>
      <xdr:spPr>
        <a:xfrm>
          <a:off x="10641370" y="2232742"/>
          <a:ext cx="419919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prstDash val="sysDot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61451</xdr:colOff>
      <xdr:row>56</xdr:row>
      <xdr:rowOff>184355</xdr:rowOff>
    </xdr:from>
    <xdr:to>
      <xdr:col>42</xdr:col>
      <xdr:colOff>71693</xdr:colOff>
      <xdr:row>56</xdr:row>
      <xdr:rowOff>184355</xdr:rowOff>
    </xdr:to>
    <xdr:cxnSp macro="">
      <xdr:nvCxnSpPr>
        <xdr:cNvPr id="20" name="19 Conector recto de flecha"/>
        <xdr:cNvCxnSpPr/>
      </xdr:nvCxnSpPr>
      <xdr:spPr>
        <a:xfrm>
          <a:off x="13068709" y="2232742"/>
          <a:ext cx="419919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prstDash val="sysDot"/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108"/>
  <sheetViews>
    <sheetView tabSelected="1" zoomScale="68" zoomScaleNormal="68" workbookViewId="0">
      <selection activeCell="I14" sqref="I14"/>
    </sheetView>
  </sheetViews>
  <sheetFormatPr baseColWidth="10" defaultRowHeight="15" x14ac:dyDescent="0.25"/>
  <cols>
    <col min="1" max="1" width="5.42578125" customWidth="1"/>
    <col min="2" max="2" width="24.42578125" customWidth="1"/>
    <col min="4" max="4" width="13.85546875" customWidth="1"/>
    <col min="5" max="5" width="2.7109375" customWidth="1"/>
    <col min="6" max="6" width="23.85546875" customWidth="1"/>
    <col min="7" max="7" width="23.28515625" customWidth="1"/>
    <col min="8" max="8" width="23" customWidth="1"/>
    <col min="9" max="9" width="23.42578125" customWidth="1"/>
    <col min="10" max="10" width="2.140625" customWidth="1"/>
    <col min="16" max="16" width="4.140625" customWidth="1"/>
    <col min="17" max="17" width="19" customWidth="1"/>
    <col min="18" max="18" width="19.85546875" customWidth="1"/>
    <col min="19" max="19" width="15.7109375" customWidth="1"/>
    <col min="20" max="20" width="8.7109375" customWidth="1"/>
    <col min="21" max="21" width="6" customWidth="1"/>
    <col min="22" max="22" width="0.7109375" customWidth="1"/>
    <col min="23" max="23" width="1.5703125" customWidth="1"/>
    <col min="24" max="24" width="19.42578125" customWidth="1"/>
    <col min="25" max="25" width="7.85546875" customWidth="1"/>
    <col min="26" max="26" width="0.140625" customWidth="1"/>
    <col min="27" max="27" width="2.140625" customWidth="1"/>
    <col min="28" max="28" width="6" customWidth="1"/>
    <col min="29" max="29" width="0.7109375" customWidth="1"/>
    <col min="30" max="30" width="1" customWidth="1"/>
    <col min="31" max="31" width="18.5703125" customWidth="1"/>
    <col min="32" max="32" width="8.85546875" customWidth="1"/>
    <col min="33" max="33" width="1.42578125" customWidth="1"/>
    <col min="34" max="34" width="1.140625" customWidth="1"/>
    <col min="35" max="35" width="6.28515625" customWidth="1"/>
    <col min="36" max="36" width="0.140625" customWidth="1"/>
    <col min="37" max="37" width="1.85546875" customWidth="1"/>
    <col min="38" max="38" width="18.28515625" customWidth="1"/>
    <col min="39" max="39" width="9.28515625" customWidth="1"/>
    <col min="40" max="40" width="0.5703125" customWidth="1"/>
    <col min="41" max="41" width="1.140625" customWidth="1"/>
    <col min="42" max="42" width="5.85546875" customWidth="1"/>
    <col min="43" max="43" width="1.140625" customWidth="1"/>
    <col min="44" max="44" width="0.28515625" customWidth="1"/>
    <col min="45" max="45" width="18.42578125" customWidth="1"/>
    <col min="46" max="46" width="9.7109375" customWidth="1"/>
  </cols>
  <sheetData>
    <row r="1" spans="1:52" ht="3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AW1" s="21"/>
      <c r="AX1" s="21"/>
      <c r="AY1" s="21"/>
      <c r="AZ1" s="21"/>
    </row>
    <row r="2" spans="1:52" ht="27" customHeight="1" x14ac:dyDescent="0.35">
      <c r="A2" s="21"/>
      <c r="B2" s="97" t="s">
        <v>128</v>
      </c>
      <c r="C2" s="97"/>
      <c r="D2" s="97"/>
      <c r="E2" s="21"/>
      <c r="F2" s="97" t="s">
        <v>123</v>
      </c>
      <c r="G2" s="97"/>
      <c r="H2" s="97"/>
      <c r="I2" s="97"/>
      <c r="K2" s="97" t="s">
        <v>124</v>
      </c>
      <c r="L2" s="97"/>
      <c r="M2" s="97"/>
      <c r="N2" s="97"/>
      <c r="O2" s="97"/>
      <c r="P2" s="97"/>
      <c r="Q2" s="97"/>
      <c r="R2" s="97"/>
      <c r="S2" s="21"/>
      <c r="T2" s="21"/>
      <c r="U2" s="21"/>
      <c r="V2" s="21"/>
      <c r="W2" s="21"/>
      <c r="X2" s="21"/>
      <c r="AW2" s="21"/>
      <c r="AX2" s="21"/>
      <c r="AY2" s="21"/>
      <c r="AZ2" s="21"/>
    </row>
    <row r="3" spans="1:52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AW3" s="21"/>
      <c r="AX3" s="21"/>
      <c r="AY3" s="21"/>
      <c r="AZ3" s="21"/>
    </row>
    <row r="4" spans="1:52" x14ac:dyDescent="0.25">
      <c r="A4" s="21"/>
      <c r="B4" s="61" t="s">
        <v>114</v>
      </c>
      <c r="C4" s="62"/>
      <c r="D4" s="62"/>
      <c r="E4" s="66"/>
      <c r="F4" s="104" t="s">
        <v>80</v>
      </c>
      <c r="G4" s="105"/>
      <c r="H4" s="105"/>
      <c r="I4" s="106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AW4" s="21"/>
      <c r="AX4" s="21"/>
      <c r="AY4" s="21"/>
      <c r="AZ4" s="21"/>
    </row>
    <row r="5" spans="1:52" x14ac:dyDescent="0.25">
      <c r="A5" s="21"/>
      <c r="B5" s="71" t="s">
        <v>70</v>
      </c>
      <c r="C5" s="78"/>
      <c r="D5" s="71" t="s">
        <v>104</v>
      </c>
      <c r="E5" s="63"/>
      <c r="F5" s="113" t="str">
        <f>R55</f>
        <v>NO VERIFICA</v>
      </c>
      <c r="G5" s="114"/>
      <c r="H5" s="114"/>
      <c r="I5" s="115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AW5" s="21"/>
      <c r="AX5" s="21"/>
      <c r="AY5" s="21"/>
      <c r="AZ5" s="21"/>
    </row>
    <row r="6" spans="1:52" x14ac:dyDescent="0.25">
      <c r="A6" s="21"/>
      <c r="B6" s="71" t="s">
        <v>78</v>
      </c>
      <c r="C6" s="78"/>
      <c r="D6" s="71" t="s">
        <v>104</v>
      </c>
      <c r="E6" s="64"/>
      <c r="F6" s="65"/>
      <c r="G6" s="65"/>
      <c r="H6" s="65"/>
      <c r="I6" s="65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AW6" s="21"/>
      <c r="AX6" s="21"/>
      <c r="AY6" s="21"/>
      <c r="AZ6" s="21"/>
    </row>
    <row r="7" spans="1:52" x14ac:dyDescent="0.25">
      <c r="A7" s="21"/>
      <c r="B7" s="71" t="s">
        <v>79</v>
      </c>
      <c r="C7" s="71">
        <f>R52</f>
        <v>0</v>
      </c>
      <c r="D7" s="71" t="s">
        <v>104</v>
      </c>
      <c r="E7" s="64"/>
      <c r="F7" s="65"/>
      <c r="G7" s="65"/>
      <c r="H7" s="65"/>
      <c r="I7" s="65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AW7" s="21"/>
      <c r="AX7" s="21"/>
      <c r="AY7" s="21"/>
      <c r="AZ7" s="21"/>
    </row>
    <row r="8" spans="1:52" x14ac:dyDescent="0.25">
      <c r="A8" s="21"/>
      <c r="B8" s="61" t="s">
        <v>113</v>
      </c>
      <c r="C8" s="62"/>
      <c r="D8" s="62"/>
      <c r="E8" s="66"/>
      <c r="F8" s="62" t="s">
        <v>112</v>
      </c>
      <c r="G8" s="104" t="s">
        <v>95</v>
      </c>
      <c r="H8" s="105"/>
      <c r="I8" s="106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AW8" s="21"/>
      <c r="AX8" s="21"/>
      <c r="AY8" s="21"/>
      <c r="AZ8" s="21"/>
    </row>
    <row r="9" spans="1:52" ht="16.5" customHeight="1" x14ac:dyDescent="0.25">
      <c r="A9" s="21"/>
      <c r="B9" s="71" t="s">
        <v>96</v>
      </c>
      <c r="C9" s="78"/>
      <c r="D9" s="71" t="s">
        <v>106</v>
      </c>
      <c r="E9" s="63"/>
      <c r="F9" s="73" t="str">
        <f>IF(C9&gt;0,BE72,Q93)</f>
        <v>falta completar</v>
      </c>
      <c r="G9" s="110" t="str">
        <f>IF(F9=0,Q64,(IF(C9&gt;0,R58,Q93)))</f>
        <v>falta completar</v>
      </c>
      <c r="H9" s="111"/>
      <c r="I9" s="112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AW9" s="21"/>
      <c r="AX9" s="21"/>
      <c r="AY9" s="21"/>
      <c r="AZ9" s="21"/>
    </row>
    <row r="10" spans="1:52" x14ac:dyDescent="0.25">
      <c r="A10" s="21"/>
      <c r="B10" s="71" t="s">
        <v>83</v>
      </c>
      <c r="C10" s="78"/>
      <c r="D10" s="71" t="s">
        <v>106</v>
      </c>
      <c r="E10" s="64"/>
      <c r="F10" s="65"/>
      <c r="G10" s="65"/>
      <c r="H10" s="65"/>
      <c r="I10" s="65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AW10" s="21"/>
      <c r="AX10" s="21"/>
      <c r="AY10" s="21"/>
      <c r="AZ10" s="21"/>
    </row>
    <row r="11" spans="1:52" ht="17.25" customHeight="1" x14ac:dyDescent="0.25">
      <c r="A11" s="21"/>
      <c r="B11" s="61" t="s">
        <v>97</v>
      </c>
      <c r="C11" s="62"/>
      <c r="D11" s="62"/>
      <c r="E11" s="66"/>
      <c r="F11" s="67" t="s">
        <v>116</v>
      </c>
      <c r="G11" s="68"/>
      <c r="H11" s="68"/>
      <c r="I11" s="69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AW11" s="21"/>
      <c r="AX11" s="21"/>
      <c r="AY11" s="21"/>
      <c r="AZ11" s="21"/>
    </row>
    <row r="12" spans="1:52" ht="17.25" customHeight="1" x14ac:dyDescent="0.25">
      <c r="A12" s="21"/>
      <c r="B12" s="71" t="s">
        <v>82</v>
      </c>
      <c r="C12" s="71" t="str">
        <f>IF(C13=22,G12,IF(C13=23,F12,IF(C13=21,H12,IF(C13=20,I12, Q93))))</f>
        <v>falta completar</v>
      </c>
      <c r="D12" s="71"/>
      <c r="E12" s="63"/>
      <c r="F12" s="72" t="s">
        <v>134</v>
      </c>
      <c r="G12" s="72" t="s">
        <v>135</v>
      </c>
      <c r="H12" s="72" t="s">
        <v>118</v>
      </c>
      <c r="I12" s="72" t="s">
        <v>118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AW12" s="21"/>
      <c r="AX12" s="21"/>
      <c r="AY12" s="21"/>
      <c r="AZ12" s="21"/>
    </row>
    <row r="13" spans="1:52" ht="15.75" customHeight="1" x14ac:dyDescent="0.25">
      <c r="A13" s="21"/>
      <c r="B13" s="71" t="s">
        <v>81</v>
      </c>
      <c r="C13" s="78"/>
      <c r="D13" s="71" t="s">
        <v>105</v>
      </c>
      <c r="E13" s="63"/>
      <c r="F13" s="72">
        <v>35</v>
      </c>
      <c r="G13" s="72">
        <v>20</v>
      </c>
      <c r="H13" s="72">
        <v>25</v>
      </c>
      <c r="I13" s="72">
        <v>15</v>
      </c>
      <c r="J13" s="21"/>
      <c r="K13" s="21"/>
      <c r="L13" s="21"/>
      <c r="M13" s="21"/>
      <c r="N13" s="21"/>
      <c r="O13" s="21"/>
      <c r="P13" s="21"/>
      <c r="Q13" s="22"/>
      <c r="R13" s="21"/>
      <c r="S13" s="21"/>
      <c r="T13" s="21"/>
      <c r="U13" s="21"/>
      <c r="V13" s="21"/>
      <c r="W13" s="21"/>
      <c r="X13" s="21"/>
      <c r="AW13" s="21"/>
      <c r="AX13" s="21"/>
      <c r="AY13" s="21"/>
      <c r="AZ13" s="21"/>
    </row>
    <row r="14" spans="1:52" ht="20.25" customHeight="1" x14ac:dyDescent="0.25">
      <c r="A14" s="21"/>
      <c r="B14" s="107" t="s">
        <v>129</v>
      </c>
      <c r="C14" s="108"/>
      <c r="D14" s="109"/>
      <c r="E14" s="66"/>
      <c r="F14" s="52"/>
      <c r="G14" s="52"/>
      <c r="H14" s="52"/>
      <c r="I14" s="52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AW14" s="21"/>
      <c r="AX14" s="21"/>
      <c r="AY14" s="21"/>
      <c r="AZ14" s="21"/>
    </row>
    <row r="15" spans="1:52" ht="16.5" customHeight="1" x14ac:dyDescent="0.25">
      <c r="A15" s="21"/>
      <c r="B15" s="70" t="s">
        <v>130</v>
      </c>
      <c r="C15" s="79"/>
      <c r="D15" s="70" t="s">
        <v>139</v>
      </c>
      <c r="E15" s="63"/>
      <c r="F15" s="62" t="s">
        <v>127</v>
      </c>
      <c r="G15" s="62" t="s">
        <v>107</v>
      </c>
      <c r="H15" s="62" t="s">
        <v>108</v>
      </c>
      <c r="I15" s="62" t="s">
        <v>109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AW15" s="21"/>
      <c r="AX15" s="21"/>
      <c r="AY15" s="21"/>
      <c r="AZ15" s="21"/>
    </row>
    <row r="16" spans="1:52" x14ac:dyDescent="0.25">
      <c r="A16" s="21"/>
      <c r="B16" s="71" t="s">
        <v>131</v>
      </c>
      <c r="C16" s="78"/>
      <c r="D16" s="71" t="s">
        <v>104</v>
      </c>
      <c r="E16" s="63"/>
      <c r="F16" s="72" t="str">
        <f>IF(C16&gt;0,BF61,Q93)</f>
        <v>falta completar</v>
      </c>
      <c r="G16" s="72" t="str">
        <f>IF(C16&gt;0,BL65,Q93)</f>
        <v>falta completar</v>
      </c>
      <c r="H16" s="72" t="str">
        <f>IF(C16&gt;0,BL62,Q93)</f>
        <v>falta completar</v>
      </c>
      <c r="I16" s="72" t="str">
        <f>IF(C16&gt;0,BE77,Q93)</f>
        <v>falta completar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AW16" s="21"/>
      <c r="AX16" s="21"/>
      <c r="AY16" s="21"/>
      <c r="AZ16" s="21"/>
    </row>
    <row r="17" spans="1:52" ht="13.5" customHeight="1" x14ac:dyDescent="0.25">
      <c r="A17" s="21"/>
      <c r="B17" s="76" t="s">
        <v>132</v>
      </c>
      <c r="C17" s="80"/>
      <c r="D17" s="76" t="s">
        <v>104</v>
      </c>
      <c r="E17" s="65"/>
      <c r="F17" s="76" t="str">
        <f>IF(C17&gt;0,BF62,Q94)</f>
        <v>Solo si tiene 2 paneles</v>
      </c>
      <c r="G17" s="76" t="str">
        <f>IF(C17&gt;0,BL66,Q94)</f>
        <v>Solo si tiene 2 paneles</v>
      </c>
      <c r="H17" s="76" t="str">
        <f>IF(C17&gt;0,BL63,Q94)</f>
        <v>Solo si tiene 2 paneles</v>
      </c>
      <c r="I17" s="76" t="str">
        <f>IF(C17&gt;0,BE78,Q94)</f>
        <v>Solo si tiene 2 paneles</v>
      </c>
      <c r="J17" s="21"/>
      <c r="K17" s="21"/>
      <c r="L17" s="53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AW17" s="21"/>
      <c r="AX17" s="21"/>
      <c r="AY17" s="21"/>
      <c r="AZ17" s="21"/>
    </row>
    <row r="18" spans="1:52" ht="18" customHeight="1" x14ac:dyDescent="0.25">
      <c r="A18" s="21"/>
      <c r="B18" s="76" t="s">
        <v>133</v>
      </c>
      <c r="C18" s="80"/>
      <c r="D18" s="76" t="s">
        <v>104</v>
      </c>
      <c r="E18" s="76"/>
      <c r="F18" s="76" t="str">
        <f>IF(C18&gt;0,BF63,Q95)</f>
        <v>Solo si tiene 3 paneles</v>
      </c>
      <c r="G18" s="76" t="str">
        <f>IF(C18&gt;0,BL67,Q95)</f>
        <v>Solo si tiene 3 paneles</v>
      </c>
      <c r="H18" s="76" t="str">
        <f>IF(C18&gt;0,BL64,Q95)</f>
        <v>Solo si tiene 3 paneles</v>
      </c>
      <c r="I18" s="76" t="str">
        <f>IF(C18&gt;0,BE79,Q95)</f>
        <v>Solo si tiene 3 paneles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AW18" s="21"/>
      <c r="AX18" s="21"/>
      <c r="AY18" s="21"/>
      <c r="AZ18" s="21"/>
    </row>
    <row r="19" spans="1:52" ht="16.5" customHeight="1" x14ac:dyDescent="0.25">
      <c r="A19" s="21"/>
      <c r="B19" s="77" t="s">
        <v>102</v>
      </c>
      <c r="C19" s="75"/>
      <c r="D19" s="75"/>
      <c r="E19" s="66"/>
      <c r="F19" s="87" t="s">
        <v>115</v>
      </c>
      <c r="G19" s="87" t="s">
        <v>136</v>
      </c>
      <c r="H19" s="87" t="s">
        <v>137</v>
      </c>
      <c r="I19" s="87" t="s">
        <v>138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AW19" s="21"/>
      <c r="AX19" s="21"/>
      <c r="AY19" s="21"/>
      <c r="AZ19" s="21"/>
    </row>
    <row r="20" spans="1:52" x14ac:dyDescent="0.25">
      <c r="A20" s="21"/>
      <c r="B20" s="71" t="s">
        <v>110</v>
      </c>
      <c r="C20" s="78"/>
      <c r="D20" s="71" t="s">
        <v>104</v>
      </c>
      <c r="E20" s="63"/>
      <c r="F20" s="74" t="str">
        <f>IF(C20&gt;0,BK70,Q93)</f>
        <v>falta completar</v>
      </c>
      <c r="G20" s="74" t="e">
        <f>BF77</f>
        <v>#DIV/0!</v>
      </c>
      <c r="H20" s="74">
        <f>BF78</f>
        <v>0</v>
      </c>
      <c r="I20" s="74">
        <f>BF79</f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AW20" s="21"/>
      <c r="AX20" s="21"/>
      <c r="AY20" s="21"/>
      <c r="AZ20" s="21"/>
    </row>
    <row r="21" spans="1:52" x14ac:dyDescent="0.25">
      <c r="A21" s="21"/>
      <c r="B21" s="71" t="s">
        <v>111</v>
      </c>
      <c r="C21" s="78"/>
      <c r="D21" s="71" t="s">
        <v>104</v>
      </c>
      <c r="E21" s="63"/>
      <c r="F21" s="74" t="str">
        <f>IF(C21&gt;0,BK71,Q93)</f>
        <v>falta completar</v>
      </c>
      <c r="G21" s="74" t="str">
        <f>IF(C21&gt;0,G20,Q93)</f>
        <v>falta completar</v>
      </c>
      <c r="H21" s="74" t="str">
        <f>IF(C21&gt;0,H20,Q93)</f>
        <v>falta completar</v>
      </c>
      <c r="I21" s="74" t="str">
        <f>IF(C21&gt;0,I20,Q93)</f>
        <v>falta completar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AW21" s="21"/>
      <c r="AX21" s="21"/>
      <c r="AY21" s="21"/>
      <c r="AZ21" s="21"/>
    </row>
    <row r="22" spans="1:52" ht="15.75" x14ac:dyDescent="0.25">
      <c r="A22" s="21"/>
      <c r="B22" s="61" t="s">
        <v>103</v>
      </c>
      <c r="C22" s="62"/>
      <c r="D22" s="62"/>
      <c r="E22" s="66"/>
      <c r="F22" s="88" t="s">
        <v>119</v>
      </c>
      <c r="G22" s="99" t="s">
        <v>117</v>
      </c>
      <c r="H22" s="100"/>
      <c r="I22" s="88" t="s">
        <v>72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AW22" s="21"/>
      <c r="AX22" s="21"/>
      <c r="AY22" s="21"/>
      <c r="AZ22" s="21"/>
    </row>
    <row r="23" spans="1:52" x14ac:dyDescent="0.25">
      <c r="A23" s="21"/>
      <c r="B23" s="71" t="s">
        <v>98</v>
      </c>
      <c r="C23" s="81"/>
      <c r="D23" s="71" t="s">
        <v>104</v>
      </c>
      <c r="E23" s="63"/>
      <c r="F23" s="72" t="str">
        <f>IF(C23&gt;0,BJ83,Q93)</f>
        <v>falta completar</v>
      </c>
      <c r="G23" s="101" t="str">
        <f>IF(C23&gt;0,BL83,Q93)</f>
        <v>falta completar</v>
      </c>
      <c r="H23" s="102"/>
      <c r="I23" s="72" t="str">
        <f>IF(C24&gt;0,BE75,Q93)</f>
        <v>falta completar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AW23" s="21"/>
      <c r="AX23" s="21"/>
      <c r="AY23" s="21"/>
      <c r="AZ23" s="21"/>
    </row>
    <row r="24" spans="1:52" x14ac:dyDescent="0.25">
      <c r="A24" s="21"/>
      <c r="B24" s="71" t="s">
        <v>99</v>
      </c>
      <c r="C24" s="81"/>
      <c r="D24" s="71" t="s">
        <v>104</v>
      </c>
      <c r="E24" s="63"/>
      <c r="F24" s="72" t="str">
        <f>IF(C24&gt;0,BJ84,Q93)</f>
        <v>falta completar</v>
      </c>
      <c r="G24" s="101" t="str">
        <f>IF(C24&gt;0,BL84,Q93)</f>
        <v>falta completar</v>
      </c>
      <c r="H24" s="102"/>
      <c r="I24" s="72" t="str">
        <f>IF(C24&gt;0,$BE$75,Q93)</f>
        <v>falta completar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AW24" s="21"/>
      <c r="AX24" s="21"/>
      <c r="AY24" s="21"/>
      <c r="AZ24" s="21"/>
    </row>
    <row r="25" spans="1:52" x14ac:dyDescent="0.25">
      <c r="A25" s="21"/>
      <c r="B25" s="76" t="s">
        <v>100</v>
      </c>
      <c r="C25" s="80"/>
      <c r="D25" s="76" t="s">
        <v>104</v>
      </c>
      <c r="E25" s="65"/>
      <c r="F25" s="76" t="str">
        <f>IF(C25&gt;0,BJ85,Q94)</f>
        <v>Solo si tiene 2 paneles</v>
      </c>
      <c r="G25" s="103" t="str">
        <f>IF(C25&gt;0,BL85,Q94)</f>
        <v>Solo si tiene 2 paneles</v>
      </c>
      <c r="H25" s="103"/>
      <c r="I25" s="76" t="str">
        <f>IF(C25&gt;0,$BE$75,Q94)</f>
        <v>Solo si tiene 2 paneles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AW25" s="21"/>
      <c r="AX25" s="21"/>
      <c r="AY25" s="21"/>
      <c r="AZ25" s="21"/>
    </row>
    <row r="26" spans="1:52" x14ac:dyDescent="0.25">
      <c r="A26" s="21"/>
      <c r="B26" s="76" t="s">
        <v>101</v>
      </c>
      <c r="C26" s="82"/>
      <c r="D26" s="76" t="s">
        <v>104</v>
      </c>
      <c r="E26" s="65"/>
      <c r="F26" s="76" t="str">
        <f>IF(C26&gt;0,BJ86,Q95)</f>
        <v>Solo si tiene 3 paneles</v>
      </c>
      <c r="G26" s="103" t="str">
        <f>IF(C26&gt;0,BL86,Q95)</f>
        <v>Solo si tiene 3 paneles</v>
      </c>
      <c r="H26" s="103"/>
      <c r="I26" s="76" t="str">
        <f>IF(C26&gt;0,$BE$75,Q95)</f>
        <v>Solo si tiene 3 paneles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AW26" s="21"/>
      <c r="AX26" s="21"/>
      <c r="AY26" s="21"/>
      <c r="AZ26" s="21"/>
    </row>
    <row r="27" spans="1:52" ht="15.75" x14ac:dyDescent="0.25">
      <c r="A27" s="21"/>
      <c r="B27" s="83" t="s">
        <v>144</v>
      </c>
      <c r="C27" s="85" t="s">
        <v>145</v>
      </c>
      <c r="D27" s="85" t="s">
        <v>148</v>
      </c>
      <c r="E27" s="21"/>
      <c r="F27" s="86" t="s">
        <v>147</v>
      </c>
      <c r="G27" s="98" t="s">
        <v>146</v>
      </c>
      <c r="H27" s="98"/>
      <c r="I27" s="98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AW27" s="21"/>
      <c r="AX27" s="21"/>
      <c r="AY27" s="21"/>
      <c r="AZ27" s="21"/>
    </row>
    <row r="28" spans="1:52" x14ac:dyDescent="0.25">
      <c r="A28" s="21"/>
      <c r="B28" s="84" t="s">
        <v>110</v>
      </c>
      <c r="C28" s="91"/>
      <c r="D28" s="92"/>
      <c r="E28" s="21"/>
      <c r="F28" s="89">
        <f>C28*((D28*0.05)*(D28*0.05)*3.14)</f>
        <v>0</v>
      </c>
      <c r="G28" s="95" t="str">
        <f>IF(F28=0,Q64,(IF(F28&gt;2.009,(IF(F28&gt;$G$20,IF(F28&gt;$H$20,IF(F28&gt;$I$20,$BH$67,$BI$67)))),$BI$67)))</f>
        <v>falta completar</v>
      </c>
      <c r="H28" s="95"/>
      <c r="I28" s="95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AW28" s="21"/>
      <c r="AX28" s="21"/>
      <c r="AY28" s="21"/>
      <c r="AZ28" s="21"/>
    </row>
    <row r="29" spans="1:52" x14ac:dyDescent="0.25">
      <c r="A29" s="21"/>
      <c r="B29" s="84" t="s">
        <v>111</v>
      </c>
      <c r="C29" s="92"/>
      <c r="D29" s="92"/>
      <c r="E29" s="21"/>
      <c r="F29" s="89">
        <f t="shared" ref="F29:F33" si="0">C29*((D29*0.05)*(D29*0.05)*3.14)</f>
        <v>0</v>
      </c>
      <c r="G29" s="95" t="str">
        <f>IF(F29=0,Q64,(IF(F29&gt;2.009,(IF(F29&gt;$G$20,IF(F29&gt;$H$20,IF(F29&gt;$I$20,$BH$67,$BI$67)))),$BI$67)))</f>
        <v>falta completar</v>
      </c>
      <c r="H29" s="95"/>
      <c r="I29" s="95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AW29" s="21"/>
      <c r="AX29" s="21"/>
      <c r="AY29" s="21"/>
      <c r="AZ29" s="21"/>
    </row>
    <row r="30" spans="1:52" x14ac:dyDescent="0.25">
      <c r="A30" s="21"/>
      <c r="B30" s="84" t="s">
        <v>140</v>
      </c>
      <c r="C30" s="91"/>
      <c r="D30" s="92"/>
      <c r="E30" s="21"/>
      <c r="F30" s="89">
        <f t="shared" si="0"/>
        <v>0</v>
      </c>
      <c r="G30" s="95" t="str">
        <f>IF(F30=0,Q64,(IF(F30&gt;2.009,(IF(F30&gt;$G$20,IF(F30&gt;$H$20,IF(F30&gt;$I$20,$BH$67,$BI$67)))),$BI$67)))</f>
        <v>falta completar</v>
      </c>
      <c r="H30" s="95"/>
      <c r="I30" s="95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AW30" s="21"/>
      <c r="AX30" s="21"/>
      <c r="AY30" s="21"/>
      <c r="AZ30" s="21"/>
    </row>
    <row r="31" spans="1:52" ht="17.25" customHeight="1" x14ac:dyDescent="0.25">
      <c r="A31" s="21"/>
      <c r="B31" s="84" t="s">
        <v>141</v>
      </c>
      <c r="C31" s="91"/>
      <c r="D31" s="92"/>
      <c r="E31" s="21"/>
      <c r="F31" s="89">
        <f t="shared" si="0"/>
        <v>0</v>
      </c>
      <c r="G31" s="95" t="str">
        <f>IF(F31=0,Q64,(IF(F31&gt;2.009,(IF(F31&gt;$G$20,IF(F31&gt;$H$20,IF(F31&gt;$I$20,$BH$67,$BI$67)))),$BI$67)))</f>
        <v>falta completar</v>
      </c>
      <c r="H31" s="95"/>
      <c r="I31" s="95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AW31" s="21"/>
      <c r="AX31" s="21"/>
      <c r="AY31" s="21"/>
      <c r="AZ31" s="21"/>
    </row>
    <row r="32" spans="1:52" x14ac:dyDescent="0.25">
      <c r="A32" s="21"/>
      <c r="B32" s="90" t="s">
        <v>142</v>
      </c>
      <c r="C32" s="93"/>
      <c r="D32" s="94"/>
      <c r="E32" s="21"/>
      <c r="F32" s="53">
        <f t="shared" si="0"/>
        <v>0</v>
      </c>
      <c r="G32" s="96" t="str">
        <f>IF(F32=0,Q64,(IF(F32&gt;2.009,(IF(F32&gt;$G$20,IF(F32&gt;$H$20,IF(F32&gt;$I$20,$BH$67,$BI$67)))),$BI$67)))</f>
        <v>falta completar</v>
      </c>
      <c r="H32" s="96"/>
      <c r="I32" s="96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AW32" s="21"/>
      <c r="AX32" s="21"/>
      <c r="AY32" s="21"/>
      <c r="AZ32" s="21"/>
    </row>
    <row r="33" spans="1:52" x14ac:dyDescent="0.25">
      <c r="A33" s="21"/>
      <c r="B33" s="90" t="s">
        <v>143</v>
      </c>
      <c r="C33" s="93"/>
      <c r="D33" s="94"/>
      <c r="E33" s="21"/>
      <c r="F33" s="53">
        <f t="shared" si="0"/>
        <v>0</v>
      </c>
      <c r="G33" s="96" t="str">
        <f>IF(F33=0,Q64,(IF(F33&gt;2.009,(IF(F33&gt;$G$20,IF(F33&gt;$H$20,IF(F33&gt;$I$20,$BH$67,$BI$67)))),$BI$67)))</f>
        <v>falta completar</v>
      </c>
      <c r="H33" s="96"/>
      <c r="I33" s="96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AW33" s="21"/>
      <c r="AX33" s="21"/>
      <c r="AY33" s="21"/>
      <c r="AZ33" s="21"/>
    </row>
    <row r="34" spans="1:52" ht="3.7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AW34" s="21"/>
      <c r="AX34" s="21"/>
      <c r="AY34" s="21"/>
      <c r="AZ34" s="21"/>
    </row>
    <row r="35" spans="1:52" ht="6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AW35" s="21"/>
      <c r="AX35" s="21"/>
      <c r="AY35" s="21"/>
      <c r="AZ35" s="21"/>
    </row>
    <row r="36" spans="1:52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AW36" s="21"/>
      <c r="AX36" s="21"/>
      <c r="AY36" s="21"/>
      <c r="AZ36" s="21"/>
    </row>
    <row r="37" spans="1:52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AW37" s="21"/>
      <c r="AX37" s="21"/>
      <c r="AY37" s="21"/>
      <c r="AZ37" s="21"/>
    </row>
    <row r="38" spans="1:52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AW38" s="21"/>
      <c r="AX38" s="21"/>
      <c r="AY38" s="21"/>
      <c r="AZ38" s="21"/>
    </row>
    <row r="39" spans="1:52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AW39" s="21"/>
      <c r="AX39" s="21"/>
      <c r="AY39" s="21"/>
      <c r="AZ39" s="21"/>
    </row>
    <row r="40" spans="1:52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</row>
    <row r="41" spans="1:52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</row>
    <row r="42" spans="1:52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  <row r="43" spans="1:52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</row>
    <row r="44" spans="1:52" ht="15.75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46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</row>
    <row r="45" spans="1:52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</row>
    <row r="46" spans="1:52" x14ac:dyDescent="0.25"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</row>
    <row r="47" spans="1:52" ht="15.75" thickBot="1" x14ac:dyDescent="0.3"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</row>
    <row r="48" spans="1:52" ht="15.75" thickTop="1" x14ac:dyDescent="0.25">
      <c r="O48" s="21"/>
      <c r="P48" s="23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5"/>
      <c r="AV48" s="21"/>
      <c r="AW48" s="21"/>
      <c r="AX48" s="21"/>
      <c r="AY48" s="21"/>
      <c r="AZ48" s="21"/>
    </row>
    <row r="49" spans="15:67" ht="15.75" thickBot="1" x14ac:dyDescent="0.3">
      <c r="O49" s="21"/>
      <c r="P49" s="26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7"/>
      <c r="AV49" s="21"/>
      <c r="AW49" s="21"/>
      <c r="AX49" s="21"/>
      <c r="AY49" s="21"/>
      <c r="AZ49" s="21"/>
    </row>
    <row r="50" spans="15:67" ht="15.75" thickBot="1" x14ac:dyDescent="0.3">
      <c r="O50" s="21"/>
      <c r="P50" s="26"/>
      <c r="Q50" s="41" t="s">
        <v>77</v>
      </c>
      <c r="R50" s="43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7"/>
      <c r="AV50" s="21"/>
      <c r="AW50" s="21"/>
      <c r="AX50" s="21"/>
      <c r="AY50" s="21"/>
      <c r="AZ50" s="21"/>
    </row>
    <row r="51" spans="15:67" ht="16.5" thickTop="1" thickBot="1" x14ac:dyDescent="0.3">
      <c r="O51" s="21"/>
      <c r="P51" s="26"/>
      <c r="Q51" s="47" t="s">
        <v>78</v>
      </c>
      <c r="R51" s="55">
        <f>C6</f>
        <v>0</v>
      </c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7"/>
      <c r="AV51" s="21"/>
      <c r="AW51" s="21"/>
      <c r="AX51" s="21"/>
      <c r="AY51" s="21"/>
      <c r="AZ51" s="21"/>
    </row>
    <row r="52" spans="15:67" ht="16.5" thickTop="1" thickBot="1" x14ac:dyDescent="0.3">
      <c r="O52" s="21"/>
      <c r="P52" s="26"/>
      <c r="Q52" s="47" t="s">
        <v>79</v>
      </c>
      <c r="R52" s="56">
        <f>BC63</f>
        <v>0</v>
      </c>
      <c r="S52" s="22"/>
      <c r="T52" s="22"/>
      <c r="U52" s="58" t="e">
        <f>BJ83</f>
        <v>#DIV/0!</v>
      </c>
      <c r="V52" s="22"/>
      <c r="W52" s="22"/>
      <c r="X52" s="22" t="s">
        <v>88</v>
      </c>
      <c r="Y52" s="21"/>
      <c r="Z52" s="22"/>
      <c r="AA52" s="22"/>
      <c r="AB52" s="58" t="e">
        <f>BJ84</f>
        <v>#DIV/0!</v>
      </c>
      <c r="AC52" s="22"/>
      <c r="AD52" s="22"/>
      <c r="AE52" s="22" t="s">
        <v>88</v>
      </c>
      <c r="AF52" s="21"/>
      <c r="AG52" s="22"/>
      <c r="AH52" s="22"/>
      <c r="AI52" s="58">
        <f>BJ85</f>
        <v>0</v>
      </c>
      <c r="AJ52" s="22"/>
      <c r="AK52" s="22"/>
      <c r="AL52" s="22" t="s">
        <v>88</v>
      </c>
      <c r="AM52" s="21"/>
      <c r="AN52" s="22"/>
      <c r="AO52" s="22"/>
      <c r="AP52" s="58">
        <f>BJ86</f>
        <v>0</v>
      </c>
      <c r="AQ52" s="22"/>
      <c r="AR52" s="22"/>
      <c r="AS52" s="22" t="s">
        <v>88</v>
      </c>
      <c r="AT52" s="21"/>
      <c r="AU52" s="27"/>
      <c r="AV52" s="21"/>
      <c r="AW52" s="21"/>
      <c r="AX52" s="21"/>
      <c r="AY52" s="21"/>
      <c r="AZ52" s="21"/>
    </row>
    <row r="53" spans="15:67" ht="16.5" thickTop="1" thickBot="1" x14ac:dyDescent="0.3">
      <c r="O53" s="21"/>
      <c r="P53" s="26"/>
      <c r="Q53" s="47" t="s">
        <v>83</v>
      </c>
      <c r="R53" s="55">
        <f>C10</f>
        <v>0</v>
      </c>
      <c r="S53" s="22"/>
      <c r="T53" s="22"/>
      <c r="U53" s="58" t="e">
        <f>BL83</f>
        <v>#DIV/0!</v>
      </c>
      <c r="V53" s="22"/>
      <c r="W53" s="22"/>
      <c r="X53" s="22" t="s">
        <v>86</v>
      </c>
      <c r="Y53" s="21"/>
      <c r="Z53" s="22"/>
      <c r="AA53" s="22"/>
      <c r="AB53" s="58" t="e">
        <f>BL84</f>
        <v>#DIV/0!</v>
      </c>
      <c r="AC53" s="22"/>
      <c r="AD53" s="22"/>
      <c r="AE53" s="22" t="s">
        <v>86</v>
      </c>
      <c r="AF53" s="21"/>
      <c r="AG53" s="22"/>
      <c r="AH53" s="22"/>
      <c r="AI53" s="58" t="str">
        <f>BL85</f>
        <v>SI VERIFICA</v>
      </c>
      <c r="AJ53" s="22"/>
      <c r="AK53" s="22"/>
      <c r="AL53" s="22" t="s">
        <v>86</v>
      </c>
      <c r="AM53" s="21"/>
      <c r="AN53" s="22"/>
      <c r="AO53" s="22"/>
      <c r="AP53" s="58" t="str">
        <f>BL86</f>
        <v>SI VERIFICA</v>
      </c>
      <c r="AQ53" s="22"/>
      <c r="AR53" s="22"/>
      <c r="AS53" s="22" t="s">
        <v>86</v>
      </c>
      <c r="AT53" s="21"/>
      <c r="AU53" s="27"/>
      <c r="AV53" s="21"/>
      <c r="AW53" s="21"/>
      <c r="AX53" s="21"/>
      <c r="AY53" s="21"/>
      <c r="AZ53" s="21"/>
    </row>
    <row r="54" spans="15:67" ht="16.5" thickTop="1" thickBot="1" x14ac:dyDescent="0.3">
      <c r="O54" s="21"/>
      <c r="P54" s="26"/>
      <c r="Q54" s="47" t="s">
        <v>70</v>
      </c>
      <c r="R54" s="55">
        <f>C5</f>
        <v>0</v>
      </c>
      <c r="S54" s="22"/>
      <c r="T54" s="22"/>
      <c r="U54" s="58" t="e">
        <f>BE75</f>
        <v>#DIV/0!</v>
      </c>
      <c r="V54" s="22"/>
      <c r="W54" s="22"/>
      <c r="X54" s="22" t="s">
        <v>87</v>
      </c>
      <c r="Y54" s="21"/>
      <c r="Z54" s="22"/>
      <c r="AA54" s="22"/>
      <c r="AB54" s="58" t="e">
        <f>U54</f>
        <v>#DIV/0!</v>
      </c>
      <c r="AC54" s="22"/>
      <c r="AD54" s="22"/>
      <c r="AE54" s="22" t="s">
        <v>87</v>
      </c>
      <c r="AF54" s="21"/>
      <c r="AG54" s="22"/>
      <c r="AH54" s="22"/>
      <c r="AI54" s="58">
        <f>IF(AI56=0,0,U54)</f>
        <v>0</v>
      </c>
      <c r="AJ54" s="22"/>
      <c r="AK54" s="22"/>
      <c r="AL54" s="22" t="s">
        <v>87</v>
      </c>
      <c r="AM54" s="21"/>
      <c r="AN54" s="22"/>
      <c r="AO54" s="22"/>
      <c r="AP54" s="58">
        <f>IF(AP56=0,0,U54)</f>
        <v>0</v>
      </c>
      <c r="AQ54" s="22"/>
      <c r="AR54" s="22"/>
      <c r="AS54" s="22" t="s">
        <v>87</v>
      </c>
      <c r="AT54" s="21"/>
      <c r="AU54" s="27"/>
      <c r="AV54" s="21"/>
      <c r="AW54" s="21"/>
      <c r="AX54" s="21"/>
      <c r="AY54" s="21"/>
      <c r="AZ54" s="21"/>
    </row>
    <row r="55" spans="15:67" ht="16.5" thickTop="1" thickBot="1" x14ac:dyDescent="0.3">
      <c r="O55" s="21"/>
      <c r="P55" s="26"/>
      <c r="Q55" s="47" t="s">
        <v>80</v>
      </c>
      <c r="R55" s="56" t="str">
        <f>BL61</f>
        <v>NO VERIFICA</v>
      </c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7"/>
      <c r="AV55" s="21"/>
      <c r="BA55" s="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2"/>
      <c r="BN55" s="21"/>
      <c r="BO55" s="21"/>
    </row>
    <row r="56" spans="15:67" ht="16.5" thickTop="1" thickBot="1" x14ac:dyDescent="0.3">
      <c r="O56" s="21"/>
      <c r="P56" s="26"/>
      <c r="Q56" s="47" t="s">
        <v>82</v>
      </c>
      <c r="R56" s="55" t="str">
        <f>C12</f>
        <v>falta completar</v>
      </c>
      <c r="S56" s="22"/>
      <c r="T56" s="22"/>
      <c r="U56" s="55">
        <f>C23</f>
        <v>0</v>
      </c>
      <c r="V56" s="22"/>
      <c r="W56" s="22"/>
      <c r="X56" s="22" t="s">
        <v>74</v>
      </c>
      <c r="Y56" s="22"/>
      <c r="Z56" s="22"/>
      <c r="AA56" s="22"/>
      <c r="AB56" s="55">
        <f>C24</f>
        <v>0</v>
      </c>
      <c r="AC56" s="22"/>
      <c r="AD56" s="22"/>
      <c r="AE56" s="22" t="s">
        <v>74</v>
      </c>
      <c r="AF56" s="22"/>
      <c r="AG56" s="22"/>
      <c r="AH56" s="22"/>
      <c r="AI56" s="55">
        <f>C25</f>
        <v>0</v>
      </c>
      <c r="AJ56" s="22"/>
      <c r="AK56" s="22"/>
      <c r="AL56" s="22" t="s">
        <v>74</v>
      </c>
      <c r="AM56" s="22"/>
      <c r="AN56" s="22"/>
      <c r="AO56" s="22"/>
      <c r="AP56" s="55">
        <f>C26</f>
        <v>0</v>
      </c>
      <c r="AQ56" s="22"/>
      <c r="AR56" s="22"/>
      <c r="AS56" s="22" t="s">
        <v>74</v>
      </c>
      <c r="AT56" s="22"/>
      <c r="AU56" s="27"/>
      <c r="AV56" s="21"/>
      <c r="BA56" s="3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4"/>
      <c r="BN56" s="21"/>
      <c r="BO56" s="21"/>
    </row>
    <row r="57" spans="15:67" ht="16.5" thickTop="1" thickBot="1" x14ac:dyDescent="0.3">
      <c r="O57" s="21"/>
      <c r="P57" s="26"/>
      <c r="Q57" s="48" t="s">
        <v>81</v>
      </c>
      <c r="R57" s="55">
        <f>C13</f>
        <v>0</v>
      </c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7"/>
      <c r="AV57" s="21"/>
      <c r="BA57" s="3"/>
      <c r="BB57" s="1" t="s">
        <v>36</v>
      </c>
      <c r="BC57" s="2">
        <f>Y62</f>
        <v>0</v>
      </c>
      <c r="BD57" s="9">
        <f>U56</f>
        <v>0</v>
      </c>
      <c r="BE57" s="10">
        <f>Y67</f>
        <v>0</v>
      </c>
      <c r="BF57" s="10">
        <f>AB56</f>
        <v>0</v>
      </c>
      <c r="BG57" s="10">
        <f>AF67</f>
        <v>0</v>
      </c>
      <c r="BH57" s="10">
        <f>AI56</f>
        <v>0</v>
      </c>
      <c r="BI57" s="10">
        <f>AM67</f>
        <v>0</v>
      </c>
      <c r="BJ57" s="10">
        <f>AP56</f>
        <v>0</v>
      </c>
      <c r="BK57" s="11"/>
      <c r="BL57" s="2"/>
      <c r="BM57" s="4"/>
    </row>
    <row r="58" spans="15:67" ht="15.75" thickBot="1" x14ac:dyDescent="0.3">
      <c r="O58" s="21"/>
      <c r="P58" s="26"/>
      <c r="Q58" s="49" t="s">
        <v>95</v>
      </c>
      <c r="R58" s="57" t="str">
        <f>BE73</f>
        <v>SI VERIFICA</v>
      </c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7"/>
      <c r="AV58" s="21"/>
      <c r="BA58" s="3"/>
      <c r="BB58" s="3" t="s">
        <v>37</v>
      </c>
      <c r="BC58" s="4">
        <f>Y78</f>
        <v>0</v>
      </c>
      <c r="BD58" s="3" t="s">
        <v>2</v>
      </c>
      <c r="BE58" s="12" t="s">
        <v>7</v>
      </c>
      <c r="BF58" s="12" t="s">
        <v>3</v>
      </c>
      <c r="BG58" s="12" t="s">
        <v>8</v>
      </c>
      <c r="BH58" s="12" t="s">
        <v>4</v>
      </c>
      <c r="BI58" s="12" t="s">
        <v>9</v>
      </c>
      <c r="BJ58" s="12" t="s">
        <v>5</v>
      </c>
      <c r="BK58" s="12"/>
      <c r="BL58" s="4"/>
      <c r="BM58" s="4"/>
    </row>
    <row r="59" spans="15:67" ht="16.5" thickTop="1" thickBot="1" x14ac:dyDescent="0.3">
      <c r="O59" s="21"/>
      <c r="P59" s="26"/>
      <c r="Q59" s="54" t="s">
        <v>96</v>
      </c>
      <c r="R59" s="55">
        <f>C9</f>
        <v>0</v>
      </c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7"/>
      <c r="AV59" s="21"/>
      <c r="BA59" s="3"/>
      <c r="BB59" s="3" t="s">
        <v>17</v>
      </c>
      <c r="BC59" s="7">
        <f>R53</f>
        <v>0</v>
      </c>
      <c r="BD59" s="5"/>
      <c r="BE59" s="13"/>
      <c r="BF59" s="13"/>
      <c r="BG59" s="13"/>
      <c r="BH59" s="13">
        <f>IF(BH57=0,BF57,BH57)</f>
        <v>0</v>
      </c>
      <c r="BI59" s="13" t="s">
        <v>26</v>
      </c>
      <c r="BJ59" s="13">
        <f>IF(BJ57=0,BH59,BJ57)</f>
        <v>0</v>
      </c>
      <c r="BK59" s="13" t="s">
        <v>27</v>
      </c>
      <c r="BL59" s="6">
        <f>(BD57/2+BJ59/2)</f>
        <v>0</v>
      </c>
      <c r="BM59" s="4"/>
    </row>
    <row r="60" spans="15:67" ht="15.75" thickBot="1" x14ac:dyDescent="0.3">
      <c r="O60" s="21"/>
      <c r="P60" s="26"/>
      <c r="Q60" s="22"/>
      <c r="R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7"/>
      <c r="AV60" s="21"/>
      <c r="BA60" s="3"/>
      <c r="BB60" s="3" t="s">
        <v>0</v>
      </c>
      <c r="BC60" s="7">
        <f>R59</f>
        <v>0</v>
      </c>
      <c r="BD60" s="12"/>
      <c r="BE60" s="12"/>
      <c r="BF60" s="12"/>
      <c r="BG60" s="12"/>
      <c r="BH60" s="12"/>
      <c r="BI60" s="12"/>
      <c r="BJ60" s="12"/>
      <c r="BK60" s="12"/>
      <c r="BL60" s="12"/>
      <c r="BM60" s="4"/>
    </row>
    <row r="61" spans="15:67" ht="16.5" thickTop="1" thickBot="1" x14ac:dyDescent="0.3">
      <c r="O61" s="21"/>
      <c r="P61" s="26"/>
      <c r="Q61" s="22"/>
      <c r="R61" s="22"/>
      <c r="S61" s="22"/>
      <c r="T61" s="22"/>
      <c r="U61" s="23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5"/>
      <c r="AR61" s="22"/>
      <c r="AS61" s="22"/>
      <c r="AT61" s="22"/>
      <c r="AU61" s="27"/>
      <c r="AV61" s="21"/>
      <c r="BA61" s="3"/>
      <c r="BB61" s="3" t="s">
        <v>1</v>
      </c>
      <c r="BC61" s="7">
        <f>R51</f>
        <v>0</v>
      </c>
      <c r="BD61" s="12"/>
      <c r="BE61" s="1" t="s">
        <v>6</v>
      </c>
      <c r="BF61" s="2">
        <f>BE57*(BC61-BC57-BC58)</f>
        <v>0</v>
      </c>
      <c r="BG61" s="12"/>
      <c r="BH61" s="1" t="s">
        <v>30</v>
      </c>
      <c r="BI61" s="11">
        <v>0.18</v>
      </c>
      <c r="BJ61" s="11" t="s">
        <v>39</v>
      </c>
      <c r="BK61" s="11" t="s">
        <v>35</v>
      </c>
      <c r="BL61" s="19" t="str">
        <f>IF(BC62&gt;=BI61,BH67,BI67)</f>
        <v>NO VERIFICA</v>
      </c>
      <c r="BM61" s="4"/>
    </row>
    <row r="62" spans="15:67" ht="16.5" thickTop="1" thickBot="1" x14ac:dyDescent="0.3">
      <c r="O62" s="21"/>
      <c r="P62" s="26"/>
      <c r="Q62" s="44" t="s">
        <v>85</v>
      </c>
      <c r="R62" s="45"/>
      <c r="S62" s="12"/>
      <c r="T62" s="22"/>
      <c r="U62" s="26"/>
      <c r="V62" s="22"/>
      <c r="W62" s="22"/>
      <c r="X62" s="22" t="s">
        <v>73</v>
      </c>
      <c r="Y62" s="55">
        <f>C20</f>
        <v>0</v>
      </c>
      <c r="Z62" s="22" t="s">
        <v>69</v>
      </c>
      <c r="AA62" s="22" t="s">
        <v>84</v>
      </c>
      <c r="AB62" s="22"/>
      <c r="AC62" s="22"/>
      <c r="AD62" s="22"/>
      <c r="AE62" s="22" t="s">
        <v>69</v>
      </c>
      <c r="AF62" s="58" t="str">
        <f>BK70</f>
        <v>NO VERIFICA</v>
      </c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7"/>
      <c r="AR62" s="22"/>
      <c r="AS62" s="22"/>
      <c r="AT62" s="22"/>
      <c r="AU62" s="27"/>
      <c r="AV62" s="21"/>
      <c r="BA62" s="3"/>
      <c r="BB62" s="3" t="s">
        <v>13</v>
      </c>
      <c r="BC62" s="7">
        <f>R54</f>
        <v>0</v>
      </c>
      <c r="BD62" s="12"/>
      <c r="BE62" s="3" t="s">
        <v>10</v>
      </c>
      <c r="BF62" s="4">
        <f>BG57*(BC61-BC57-BC58)</f>
        <v>0</v>
      </c>
      <c r="BG62" s="12"/>
      <c r="BH62" s="3" t="s">
        <v>31</v>
      </c>
      <c r="BI62" s="12">
        <v>5</v>
      </c>
      <c r="BJ62" s="12" t="s">
        <v>38</v>
      </c>
      <c r="BK62" s="12" t="s">
        <v>35</v>
      </c>
      <c r="BL62" s="16" t="str">
        <f>IF(BE57&gt;$BI$62,$BI$67,$BH$67)</f>
        <v>SI VERIFICA</v>
      </c>
      <c r="BM62" s="4"/>
    </row>
    <row r="63" spans="15:67" ht="15.75" thickBot="1" x14ac:dyDescent="0.3">
      <c r="O63" s="21"/>
      <c r="P63" s="26"/>
      <c r="Q63" s="22"/>
      <c r="R63" s="22"/>
      <c r="S63" s="22"/>
      <c r="T63" s="22"/>
      <c r="U63" s="26"/>
      <c r="V63" s="22"/>
      <c r="W63" s="22"/>
      <c r="X63" s="22" t="s">
        <v>91</v>
      </c>
      <c r="Y63" s="59" t="e">
        <f>BF77</f>
        <v>#DIV/0!</v>
      </c>
      <c r="Z63" s="22" t="s">
        <v>72</v>
      </c>
      <c r="AA63" s="22" t="s">
        <v>84</v>
      </c>
      <c r="AB63" s="22"/>
      <c r="AC63" s="22"/>
      <c r="AD63" s="22"/>
      <c r="AE63" s="22" t="s">
        <v>89</v>
      </c>
      <c r="AF63" s="58">
        <f>BF78</f>
        <v>0</v>
      </c>
      <c r="AG63" s="22"/>
      <c r="AH63" s="22"/>
      <c r="AI63" s="22"/>
      <c r="AJ63" s="22"/>
      <c r="AK63" s="22"/>
      <c r="AL63" s="22" t="s">
        <v>90</v>
      </c>
      <c r="AM63" s="58">
        <f>BF79</f>
        <v>0</v>
      </c>
      <c r="AN63" s="22"/>
      <c r="AO63" s="22"/>
      <c r="AP63" s="22"/>
      <c r="AQ63" s="27"/>
      <c r="AR63" s="22"/>
      <c r="AS63" s="22"/>
      <c r="AT63" s="22"/>
      <c r="AU63" s="27"/>
      <c r="AV63" s="21"/>
      <c r="BA63" s="3"/>
      <c r="BB63" s="3" t="s">
        <v>21</v>
      </c>
      <c r="BC63" s="4">
        <f>BD57+BE57+BF57+BG57+BH57+BI57+BJ57</f>
        <v>0</v>
      </c>
      <c r="BD63" s="12"/>
      <c r="BE63" s="3" t="s">
        <v>11</v>
      </c>
      <c r="BF63" s="4">
        <f>BI57*(BC61-BC57-BC58)</f>
        <v>0</v>
      </c>
      <c r="BG63" s="12"/>
      <c r="BH63" s="3"/>
      <c r="BI63" s="12"/>
      <c r="BJ63" s="12" t="s">
        <v>40</v>
      </c>
      <c r="BK63" s="12" t="s">
        <v>35</v>
      </c>
      <c r="BL63" s="16" t="str">
        <f>IF(BG57&gt;$BI$62,$BI$67,$BH$67)</f>
        <v>SI VERIFICA</v>
      </c>
      <c r="BM63" s="4"/>
    </row>
    <row r="64" spans="15:67" ht="15.75" thickBot="1" x14ac:dyDescent="0.3">
      <c r="O64" s="21"/>
      <c r="P64" s="26"/>
      <c r="Q64" t="s">
        <v>120</v>
      </c>
      <c r="R64" s="22"/>
      <c r="S64" s="22"/>
      <c r="T64" s="22"/>
      <c r="U64" s="26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7"/>
      <c r="AR64" s="22"/>
      <c r="AS64" s="22"/>
      <c r="AT64" s="22"/>
      <c r="AU64" s="27"/>
      <c r="AV64" s="21"/>
      <c r="BA64" s="3"/>
      <c r="BB64" s="3" t="s">
        <v>25</v>
      </c>
      <c r="BC64" s="4">
        <v>4.2</v>
      </c>
      <c r="BD64" s="12"/>
      <c r="BE64" s="5" t="s">
        <v>12</v>
      </c>
      <c r="BF64" s="6">
        <f>(BD57+BE57+BF57+BG57+BH57+BI57+BJ57)*BC61</f>
        <v>0</v>
      </c>
      <c r="BG64" s="12"/>
      <c r="BH64" s="5"/>
      <c r="BI64" s="13"/>
      <c r="BJ64" s="13" t="s">
        <v>41</v>
      </c>
      <c r="BK64" s="13" t="s">
        <v>35</v>
      </c>
      <c r="BL64" s="15" t="str">
        <f>IF(BI57&gt;$BI$62,$BI$67,$BH$67)</f>
        <v>SI VERIFICA</v>
      </c>
      <c r="BM64" s="4"/>
    </row>
    <row r="65" spans="15:65" ht="15.75" thickBot="1" x14ac:dyDescent="0.3">
      <c r="O65" s="21"/>
      <c r="P65" s="26"/>
      <c r="Q65" s="22"/>
      <c r="R65" s="22"/>
      <c r="S65" s="22"/>
      <c r="T65" s="22"/>
      <c r="U65" s="26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7"/>
      <c r="AR65" s="22"/>
      <c r="AS65" s="22"/>
      <c r="AT65" s="22"/>
      <c r="AU65" s="27"/>
      <c r="AV65" s="21"/>
      <c r="BA65" s="3"/>
      <c r="BB65" s="5" t="s">
        <v>29</v>
      </c>
      <c r="BC65" s="8">
        <v>0.9</v>
      </c>
      <c r="BD65" s="12"/>
      <c r="BE65" s="12"/>
      <c r="BF65" s="12"/>
      <c r="BG65" s="12"/>
      <c r="BH65" s="1" t="s">
        <v>32</v>
      </c>
      <c r="BI65" s="11">
        <v>20</v>
      </c>
      <c r="BJ65" s="11" t="s">
        <v>38</v>
      </c>
      <c r="BK65" s="11" t="s">
        <v>35</v>
      </c>
      <c r="BL65" s="19" t="str">
        <f>IF(BF61&lt;=$BI$65,$BH$67,$BI$67)</f>
        <v>SI VERIFICA</v>
      </c>
      <c r="BM65" s="4"/>
    </row>
    <row r="66" spans="15:65" ht="15.75" thickBot="1" x14ac:dyDescent="0.3">
      <c r="O66" s="21"/>
      <c r="P66" s="26"/>
      <c r="Q66" s="22"/>
      <c r="R66" s="22"/>
      <c r="S66" s="22"/>
      <c r="T66" s="22"/>
      <c r="U66" s="26"/>
      <c r="V66" s="22"/>
      <c r="W66" s="28"/>
      <c r="X66" s="29"/>
      <c r="Y66" s="29"/>
      <c r="Z66" s="29"/>
      <c r="AA66" s="30"/>
      <c r="AB66" s="22"/>
      <c r="AC66" s="22"/>
      <c r="AD66" s="28"/>
      <c r="AE66" s="29"/>
      <c r="AF66" s="29"/>
      <c r="AG66" s="29"/>
      <c r="AH66" s="30"/>
      <c r="AI66" s="22"/>
      <c r="AJ66" s="22"/>
      <c r="AK66" s="28"/>
      <c r="AL66" s="29"/>
      <c r="AM66" s="29"/>
      <c r="AN66" s="29"/>
      <c r="AO66" s="30"/>
      <c r="AP66" s="22"/>
      <c r="AQ66" s="27"/>
      <c r="AR66" s="22"/>
      <c r="AS66" s="22"/>
      <c r="AT66" s="22"/>
      <c r="AU66" s="27"/>
      <c r="AV66" s="21"/>
      <c r="BA66" s="3"/>
      <c r="BB66" s="12" t="s">
        <v>16</v>
      </c>
      <c r="BC66" s="50">
        <f>R57</f>
        <v>0</v>
      </c>
      <c r="BD66" s="12"/>
      <c r="BE66" s="12"/>
      <c r="BF66" s="12"/>
      <c r="BG66" s="12"/>
      <c r="BH66" s="3"/>
      <c r="BI66" s="12"/>
      <c r="BJ66" s="12" t="s">
        <v>40</v>
      </c>
      <c r="BK66" s="12"/>
      <c r="BL66" s="16" t="str">
        <f>IF(BF62&lt;=$BI$65,$BH$67,$BI$67)</f>
        <v>SI VERIFICA</v>
      </c>
      <c r="BM66" s="4"/>
    </row>
    <row r="67" spans="15:65" ht="16.5" thickTop="1" thickBot="1" x14ac:dyDescent="0.3">
      <c r="O67" s="21"/>
      <c r="P67" s="26"/>
      <c r="Q67" s="22"/>
      <c r="R67" s="22"/>
      <c r="S67" s="22"/>
      <c r="T67" s="22"/>
      <c r="U67" s="26"/>
      <c r="V67" s="22"/>
      <c r="W67" s="31"/>
      <c r="X67" s="22" t="s">
        <v>92</v>
      </c>
      <c r="Y67" s="55">
        <f>C16</f>
        <v>0</v>
      </c>
      <c r="Z67" s="22"/>
      <c r="AA67" s="32"/>
      <c r="AB67" s="22"/>
      <c r="AC67" s="22"/>
      <c r="AD67" s="31"/>
      <c r="AE67" s="22" t="s">
        <v>93</v>
      </c>
      <c r="AF67" s="55">
        <f>C17</f>
        <v>0</v>
      </c>
      <c r="AG67" s="22"/>
      <c r="AH67" s="32"/>
      <c r="AI67" s="22"/>
      <c r="AJ67" s="22"/>
      <c r="AK67" s="31"/>
      <c r="AL67" s="22" t="s">
        <v>94</v>
      </c>
      <c r="AM67" s="55">
        <f>C18</f>
        <v>0</v>
      </c>
      <c r="AN67" s="22"/>
      <c r="AO67" s="32"/>
      <c r="AP67" s="22"/>
      <c r="AQ67" s="27"/>
      <c r="AR67" s="22"/>
      <c r="AS67" s="22"/>
      <c r="AT67" s="22"/>
      <c r="AU67" s="27"/>
      <c r="AV67" s="21"/>
      <c r="BA67" s="3"/>
      <c r="BB67" s="12"/>
      <c r="BC67" s="12"/>
      <c r="BD67" s="12"/>
      <c r="BE67" s="12"/>
      <c r="BF67" s="12"/>
      <c r="BG67" s="12"/>
      <c r="BH67" s="5" t="s">
        <v>125</v>
      </c>
      <c r="BI67" s="13" t="s">
        <v>126</v>
      </c>
      <c r="BJ67" s="13" t="s">
        <v>41</v>
      </c>
      <c r="BK67" s="13"/>
      <c r="BL67" s="15" t="str">
        <f>IF(BF63&lt;=$BI$65,$BH$67,$BI$67)</f>
        <v>SI VERIFICA</v>
      </c>
      <c r="BM67" s="4"/>
    </row>
    <row r="68" spans="15:65" ht="16.5" thickTop="1" thickBot="1" x14ac:dyDescent="0.3">
      <c r="O68" s="21"/>
      <c r="P68" s="26"/>
      <c r="Q68" s="22"/>
      <c r="R68" s="22"/>
      <c r="S68" s="22"/>
      <c r="T68" s="22"/>
      <c r="U68" s="26"/>
      <c r="V68" s="22"/>
      <c r="W68" s="31"/>
      <c r="X68" s="22"/>
      <c r="Y68" s="22"/>
      <c r="Z68" s="22"/>
      <c r="AA68" s="32"/>
      <c r="AB68" s="22"/>
      <c r="AC68" s="22"/>
      <c r="AD68" s="31"/>
      <c r="AE68" s="22"/>
      <c r="AF68" s="22"/>
      <c r="AG68" s="22"/>
      <c r="AH68" s="32"/>
      <c r="AI68" s="22"/>
      <c r="AJ68" s="22"/>
      <c r="AK68" s="31"/>
      <c r="AL68" s="22"/>
      <c r="AM68" s="22"/>
      <c r="AN68" s="22"/>
      <c r="AO68" s="32"/>
      <c r="AP68" s="22"/>
      <c r="AQ68" s="27"/>
      <c r="AR68" s="22"/>
      <c r="AS68" s="22"/>
      <c r="AT68" s="22"/>
      <c r="AU68" s="27"/>
      <c r="AV68" s="21"/>
      <c r="BA68" s="3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4"/>
    </row>
    <row r="69" spans="15:65" ht="19.5" thickBot="1" x14ac:dyDescent="0.4">
      <c r="O69" s="21"/>
      <c r="P69" s="26"/>
      <c r="Q69" s="22"/>
      <c r="R69" s="22"/>
      <c r="S69" s="22"/>
      <c r="T69" s="22"/>
      <c r="U69" s="26"/>
      <c r="V69" s="22"/>
      <c r="W69" s="31"/>
      <c r="X69" s="22"/>
      <c r="Y69" s="22"/>
      <c r="Z69" s="22"/>
      <c r="AA69" s="32"/>
      <c r="AB69" s="22"/>
      <c r="AC69" s="22"/>
      <c r="AD69" s="31"/>
      <c r="AE69" s="22"/>
      <c r="AF69" s="22"/>
      <c r="AG69" s="22"/>
      <c r="AH69" s="32"/>
      <c r="AI69" s="22"/>
      <c r="AJ69" s="22"/>
      <c r="AK69" s="31"/>
      <c r="AL69" s="22"/>
      <c r="AM69" s="22"/>
      <c r="AN69" s="22"/>
      <c r="AO69" s="32"/>
      <c r="AP69" s="22"/>
      <c r="AQ69" s="27"/>
      <c r="AR69" s="22"/>
      <c r="AS69" s="22"/>
      <c r="AT69" s="22"/>
      <c r="AU69" s="27"/>
      <c r="AV69" s="21"/>
      <c r="BA69" s="3"/>
      <c r="BB69" s="1" t="s">
        <v>20</v>
      </c>
      <c r="BC69" s="11"/>
      <c r="BD69" s="11" t="s">
        <v>14</v>
      </c>
      <c r="BE69" s="11">
        <f>(BC66*BC62*BC63)+(0.4*BC59)</f>
        <v>0</v>
      </c>
      <c r="BF69" s="2" t="s">
        <v>125</v>
      </c>
      <c r="BG69" s="12"/>
      <c r="BH69" s="1" t="s">
        <v>34</v>
      </c>
      <c r="BI69" s="20" t="s">
        <v>33</v>
      </c>
      <c r="BJ69" s="11"/>
      <c r="BK69" s="2"/>
      <c r="BL69" s="12"/>
      <c r="BM69" s="4"/>
    </row>
    <row r="70" spans="15:65" ht="15.75" thickBot="1" x14ac:dyDescent="0.3">
      <c r="O70" s="21"/>
      <c r="P70" s="26"/>
      <c r="Q70" s="22"/>
      <c r="R70" s="22"/>
      <c r="S70" s="22"/>
      <c r="T70" s="22"/>
      <c r="U70" s="26"/>
      <c r="V70" s="22"/>
      <c r="W70" s="31"/>
      <c r="X70" s="22" t="s">
        <v>71</v>
      </c>
      <c r="Y70" s="58" t="str">
        <f>BL62</f>
        <v>SI VERIFICA</v>
      </c>
      <c r="Z70" s="22"/>
      <c r="AA70" s="32"/>
      <c r="AB70" s="22"/>
      <c r="AC70" s="22"/>
      <c r="AD70" s="31"/>
      <c r="AE70" s="22" t="s">
        <v>71</v>
      </c>
      <c r="AF70" s="58" t="str">
        <f>BL63</f>
        <v>SI VERIFICA</v>
      </c>
      <c r="AG70" s="22"/>
      <c r="AH70" s="32"/>
      <c r="AI70" s="22"/>
      <c r="AJ70" s="22"/>
      <c r="AK70" s="31"/>
      <c r="AL70" s="22" t="s">
        <v>71</v>
      </c>
      <c r="AM70" s="58" t="str">
        <f>BL64</f>
        <v>SI VERIFICA</v>
      </c>
      <c r="AN70" s="22"/>
      <c r="AO70" s="32"/>
      <c r="AP70" s="22"/>
      <c r="AQ70" s="27"/>
      <c r="AR70" s="22"/>
      <c r="AS70" s="22"/>
      <c r="AT70" s="22"/>
      <c r="AU70" s="27"/>
      <c r="AV70" s="21"/>
      <c r="BA70" s="3"/>
      <c r="BB70" s="3"/>
      <c r="BC70" s="12"/>
      <c r="BD70" s="12" t="s">
        <v>15</v>
      </c>
      <c r="BE70" s="12">
        <f>2*BC62*BC63*BC66</f>
        <v>0</v>
      </c>
      <c r="BF70" s="4" t="s">
        <v>126</v>
      </c>
      <c r="BG70" s="12"/>
      <c r="BH70" s="3" t="str">
        <f>BB57</f>
        <v>EHS</v>
      </c>
      <c r="BI70" s="12">
        <f>BC57</f>
        <v>0</v>
      </c>
      <c r="BJ70" s="12" t="s">
        <v>19</v>
      </c>
      <c r="BK70" s="4" t="str">
        <f>IF(BI70&gt;=$BJ$74,(IF(BI70&gt;=($BJ$73*0.5),$BH$72,$BI$72)),$BI$72)</f>
        <v>NO VERIFICA</v>
      </c>
      <c r="BL70" s="12"/>
      <c r="BM70" s="4"/>
    </row>
    <row r="71" spans="15:65" ht="21" thickBot="1" x14ac:dyDescent="0.35">
      <c r="O71" s="21"/>
      <c r="P71" s="26"/>
      <c r="Q71" s="22"/>
      <c r="R71" s="22"/>
      <c r="S71" s="22"/>
      <c r="T71" s="22"/>
      <c r="U71" s="26"/>
      <c r="V71" s="22"/>
      <c r="W71" s="31"/>
      <c r="X71" s="22" t="s">
        <v>76</v>
      </c>
      <c r="Y71" s="58">
        <f>BF61</f>
        <v>0</v>
      </c>
      <c r="Z71" s="22"/>
      <c r="AA71" s="32"/>
      <c r="AB71" s="22"/>
      <c r="AC71" s="22"/>
      <c r="AD71" s="33"/>
      <c r="AE71" s="22" t="s">
        <v>76</v>
      </c>
      <c r="AF71" s="58">
        <f>BF62</f>
        <v>0</v>
      </c>
      <c r="AG71" s="22"/>
      <c r="AH71" s="32"/>
      <c r="AI71" s="22"/>
      <c r="AJ71" s="22"/>
      <c r="AK71" s="31"/>
      <c r="AL71" s="22" t="s">
        <v>76</v>
      </c>
      <c r="AM71" s="58">
        <f>BF63</f>
        <v>0</v>
      </c>
      <c r="AN71" s="22"/>
      <c r="AO71" s="32"/>
      <c r="AP71" s="22"/>
      <c r="AQ71" s="27"/>
      <c r="AR71" s="22"/>
      <c r="AS71" s="22"/>
      <c r="AT71" s="22"/>
      <c r="AU71" s="27"/>
      <c r="AV71" s="21"/>
      <c r="BA71" s="3"/>
      <c r="BB71" s="3"/>
      <c r="BC71" s="12"/>
      <c r="BD71" s="12"/>
      <c r="BE71" s="12"/>
      <c r="BF71" s="4"/>
      <c r="BG71" s="12"/>
      <c r="BH71" s="3" t="str">
        <f>BB58</f>
        <v>EHI</v>
      </c>
      <c r="BI71" s="12">
        <f>BC58</f>
        <v>0</v>
      </c>
      <c r="BJ71" s="12" t="s">
        <v>19</v>
      </c>
      <c r="BK71" s="4" t="str">
        <f>IF(BI71&gt;=$BJ$74,(IF(BI71&gt;=($BJ$73*0.5),$BH$72,$BI$72)),$BI$72)</f>
        <v>NO VERIFICA</v>
      </c>
      <c r="BL71" s="12"/>
      <c r="BM71" s="4"/>
    </row>
    <row r="72" spans="15:65" ht="21" thickBot="1" x14ac:dyDescent="0.35">
      <c r="O72" s="21"/>
      <c r="P72" s="26"/>
      <c r="Q72" s="22"/>
      <c r="R72" s="22"/>
      <c r="S72" s="22"/>
      <c r="T72" s="22"/>
      <c r="U72" s="26"/>
      <c r="V72" s="22"/>
      <c r="W72" s="31"/>
      <c r="X72" s="22" t="s">
        <v>68</v>
      </c>
      <c r="Y72" s="58" t="str">
        <f>BL65</f>
        <v>SI VERIFICA</v>
      </c>
      <c r="Z72" s="22"/>
      <c r="AA72" s="32"/>
      <c r="AB72" s="22"/>
      <c r="AC72" s="22"/>
      <c r="AD72" s="34"/>
      <c r="AE72" s="22" t="s">
        <v>68</v>
      </c>
      <c r="AF72" s="58" t="str">
        <f>BL66</f>
        <v>SI VERIFICA</v>
      </c>
      <c r="AG72" s="22"/>
      <c r="AH72" s="32"/>
      <c r="AI72" s="22"/>
      <c r="AJ72" s="22"/>
      <c r="AK72" s="31"/>
      <c r="AL72" s="22" t="s">
        <v>68</v>
      </c>
      <c r="AM72" s="58" t="str">
        <f>BL67</f>
        <v>SI VERIFICA</v>
      </c>
      <c r="AN72" s="22"/>
      <c r="AO72" s="32"/>
      <c r="AP72" s="22"/>
      <c r="AQ72" s="27"/>
      <c r="AR72" s="22"/>
      <c r="AS72" s="22"/>
      <c r="AT72" s="22"/>
      <c r="AU72" s="27"/>
      <c r="AV72" s="21"/>
      <c r="BA72" s="3"/>
      <c r="BB72" s="3"/>
      <c r="BC72" s="12"/>
      <c r="BD72" s="12" t="s">
        <v>18</v>
      </c>
      <c r="BE72" s="12">
        <f>(IF(BE69&lt;BE70,BE69,BE70))*BC65</f>
        <v>0</v>
      </c>
      <c r="BF72" s="4"/>
      <c r="BG72" s="12"/>
      <c r="BH72" s="3" t="s">
        <v>125</v>
      </c>
      <c r="BI72" s="12" t="s">
        <v>126</v>
      </c>
      <c r="BJ72" s="12"/>
      <c r="BK72" s="4"/>
      <c r="BL72" s="12"/>
      <c r="BM72" s="4"/>
    </row>
    <row r="73" spans="15:65" ht="15.75" thickBot="1" x14ac:dyDescent="0.3">
      <c r="O73" s="21"/>
      <c r="P73" s="26"/>
      <c r="Q73" s="22"/>
      <c r="R73" s="22"/>
      <c r="S73" s="22"/>
      <c r="T73" s="22"/>
      <c r="U73" s="26"/>
      <c r="V73" s="22"/>
      <c r="W73" s="31"/>
      <c r="X73" s="22" t="s">
        <v>75</v>
      </c>
      <c r="Y73" s="58" t="e">
        <f>BE77</f>
        <v>#DIV/0!</v>
      </c>
      <c r="Z73" s="22"/>
      <c r="AA73" s="32"/>
      <c r="AB73" s="22"/>
      <c r="AC73" s="22"/>
      <c r="AD73" s="31"/>
      <c r="AE73" s="22" t="s">
        <v>75</v>
      </c>
      <c r="AF73" s="58">
        <f>BE78</f>
        <v>0</v>
      </c>
      <c r="AG73" s="22"/>
      <c r="AH73" s="32"/>
      <c r="AI73" s="22"/>
      <c r="AJ73" s="22"/>
      <c r="AK73" s="31"/>
      <c r="AL73" s="22" t="s">
        <v>75</v>
      </c>
      <c r="AM73" s="58">
        <f>BE79</f>
        <v>0</v>
      </c>
      <c r="AN73" s="22"/>
      <c r="AO73" s="32"/>
      <c r="AP73" s="22"/>
      <c r="AQ73" s="27"/>
      <c r="AR73" s="22"/>
      <c r="AS73" s="22"/>
      <c r="AT73" s="22"/>
      <c r="AU73" s="27"/>
      <c r="AV73" s="21"/>
      <c r="BA73" s="3"/>
      <c r="BB73" s="5"/>
      <c r="BC73" s="13"/>
      <c r="BD73" s="13" t="s">
        <v>19</v>
      </c>
      <c r="BE73" s="14" t="str">
        <f>IF(BE72&gt;=BC60,BF69,BF70)</f>
        <v>SI VERIFICA</v>
      </c>
      <c r="BF73" s="6"/>
      <c r="BG73" s="12"/>
      <c r="BH73" s="3" t="s">
        <v>63</v>
      </c>
      <c r="BI73" s="12"/>
      <c r="BJ73" s="12">
        <f>BC62</f>
        <v>0</v>
      </c>
      <c r="BK73" s="4"/>
      <c r="BL73" s="12"/>
      <c r="BM73" s="4"/>
    </row>
    <row r="74" spans="15:65" ht="15.75" thickBot="1" x14ac:dyDescent="0.3">
      <c r="O74" s="21"/>
      <c r="P74" s="26"/>
      <c r="Q74" s="22"/>
      <c r="R74" s="22"/>
      <c r="S74" s="22"/>
      <c r="T74" s="22"/>
      <c r="U74" s="26"/>
      <c r="V74" s="22"/>
      <c r="W74" s="31"/>
      <c r="X74" s="22"/>
      <c r="Y74" s="22"/>
      <c r="Z74" s="22"/>
      <c r="AA74" s="32"/>
      <c r="AB74" s="22"/>
      <c r="AC74" s="22"/>
      <c r="AD74" s="31"/>
      <c r="AE74" s="22"/>
      <c r="AF74" s="22"/>
      <c r="AG74" s="22"/>
      <c r="AH74" s="32"/>
      <c r="AI74" s="22"/>
      <c r="AJ74" s="22"/>
      <c r="AK74" s="31"/>
      <c r="AL74" s="22"/>
      <c r="AM74" s="22"/>
      <c r="AN74" s="22"/>
      <c r="AO74" s="32"/>
      <c r="AP74" s="22"/>
      <c r="AQ74" s="27"/>
      <c r="AR74" s="22"/>
      <c r="AS74" s="22"/>
      <c r="AT74" s="22"/>
      <c r="AU74" s="27"/>
      <c r="AV74" s="21"/>
      <c r="BA74" s="3"/>
      <c r="BB74" s="1" t="s">
        <v>22</v>
      </c>
      <c r="BC74" s="11"/>
      <c r="BD74" s="11" t="s">
        <v>23</v>
      </c>
      <c r="BE74" s="2" t="e">
        <f>(BC61*BC60)/(BC63-BL59)</f>
        <v>#DIV/0!</v>
      </c>
      <c r="BF74" s="12"/>
      <c r="BG74" s="12"/>
      <c r="BH74" s="5" t="s">
        <v>64</v>
      </c>
      <c r="BI74" s="13"/>
      <c r="BJ74" s="13">
        <v>0.15</v>
      </c>
      <c r="BK74" s="6"/>
      <c r="BL74" s="12"/>
      <c r="BM74" s="4"/>
    </row>
    <row r="75" spans="15:65" ht="15.75" thickBot="1" x14ac:dyDescent="0.3">
      <c r="O75" s="21"/>
      <c r="P75" s="26"/>
      <c r="Q75" s="22"/>
      <c r="R75" s="22"/>
      <c r="S75" s="22"/>
      <c r="T75" s="22"/>
      <c r="U75" s="26"/>
      <c r="V75" s="22"/>
      <c r="W75" s="31"/>
      <c r="X75" s="22"/>
      <c r="Y75" s="22"/>
      <c r="Z75" s="22"/>
      <c r="AA75" s="32"/>
      <c r="AB75" s="22"/>
      <c r="AC75" s="22"/>
      <c r="AD75" s="31"/>
      <c r="AE75" s="22"/>
      <c r="AF75" s="22"/>
      <c r="AG75" s="22"/>
      <c r="AH75" s="32"/>
      <c r="AI75" s="22"/>
      <c r="AJ75" s="22"/>
      <c r="AK75" s="31"/>
      <c r="AL75" s="22"/>
      <c r="AM75" s="22"/>
      <c r="AN75" s="22"/>
      <c r="AO75" s="32"/>
      <c r="AP75" s="22"/>
      <c r="AQ75" s="27"/>
      <c r="AR75" s="22"/>
      <c r="AS75" s="22"/>
      <c r="AT75" s="22"/>
      <c r="AU75" s="27"/>
      <c r="AV75" s="21"/>
      <c r="BA75" s="3"/>
      <c r="BB75" s="5"/>
      <c r="BC75" s="13"/>
      <c r="BD75" s="13" t="s">
        <v>24</v>
      </c>
      <c r="BE75" s="15" t="e">
        <f>BE74/(BC64*BC65)</f>
        <v>#DIV/0!</v>
      </c>
      <c r="BF75" s="12"/>
      <c r="BG75" s="12"/>
      <c r="BH75" s="12"/>
      <c r="BI75" s="12"/>
      <c r="BJ75" s="12"/>
      <c r="BK75" s="12"/>
      <c r="BL75" s="12"/>
      <c r="BM75" s="4"/>
    </row>
    <row r="76" spans="15:65" ht="15.75" thickBot="1" x14ac:dyDescent="0.3">
      <c r="O76" s="21"/>
      <c r="P76" s="26"/>
      <c r="Q76" s="22"/>
      <c r="R76" s="22"/>
      <c r="S76" s="22"/>
      <c r="T76" s="22"/>
      <c r="U76" s="26"/>
      <c r="V76" s="22"/>
      <c r="W76" s="35"/>
      <c r="X76" s="36"/>
      <c r="Y76" s="36"/>
      <c r="Z76" s="36"/>
      <c r="AA76" s="37"/>
      <c r="AB76" s="22"/>
      <c r="AC76" s="22"/>
      <c r="AD76" s="35"/>
      <c r="AE76" s="36"/>
      <c r="AF76" s="36"/>
      <c r="AG76" s="36"/>
      <c r="AH76" s="37"/>
      <c r="AI76" s="22"/>
      <c r="AJ76" s="22"/>
      <c r="AK76" s="35"/>
      <c r="AL76" s="36"/>
      <c r="AM76" s="36"/>
      <c r="AN76" s="36"/>
      <c r="AO76" s="37"/>
      <c r="AP76" s="22"/>
      <c r="AQ76" s="27"/>
      <c r="AR76" s="22"/>
      <c r="AS76" s="22"/>
      <c r="AT76" s="22"/>
      <c r="AU76" s="27"/>
      <c r="AV76" s="21"/>
      <c r="BA76" s="3"/>
      <c r="BB76" s="1"/>
      <c r="BC76" s="11"/>
      <c r="BD76" s="11" t="s">
        <v>60</v>
      </c>
      <c r="BE76" s="11" t="s">
        <v>61</v>
      </c>
      <c r="BF76" s="2" t="s">
        <v>24</v>
      </c>
      <c r="BG76" s="12"/>
      <c r="BH76" s="12"/>
      <c r="BI76" s="12"/>
      <c r="BJ76" s="12"/>
      <c r="BK76" s="12"/>
      <c r="BL76" s="12"/>
      <c r="BM76" s="4"/>
    </row>
    <row r="77" spans="15:65" ht="15.75" thickBot="1" x14ac:dyDescent="0.3">
      <c r="O77" s="21"/>
      <c r="P77" s="26"/>
      <c r="Q77" s="22"/>
      <c r="R77" s="22"/>
      <c r="S77" s="22"/>
      <c r="T77" s="22"/>
      <c r="U77" s="26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7"/>
      <c r="AR77" s="22"/>
      <c r="AS77" s="22"/>
      <c r="AT77" s="22"/>
      <c r="AU77" s="27"/>
      <c r="AV77" s="21"/>
      <c r="BA77" s="3"/>
      <c r="BB77" s="3" t="s">
        <v>28</v>
      </c>
      <c r="BC77" s="12"/>
      <c r="BD77" s="12" t="s">
        <v>7</v>
      </c>
      <c r="BE77" s="12" t="e">
        <f>(BC60*(BE57+BD57+(IF(BG57=0,BF57,0.5*BF57))))/BC63</f>
        <v>#DIV/0!</v>
      </c>
      <c r="BF77" s="16" t="e">
        <f>BE77/($BC$64*$BC$65)</f>
        <v>#DIV/0!</v>
      </c>
      <c r="BG77" s="12"/>
      <c r="BH77" s="12"/>
      <c r="BI77" s="12"/>
      <c r="BJ77" s="12"/>
      <c r="BK77" s="12"/>
      <c r="BL77" s="12"/>
      <c r="BM77" s="4"/>
    </row>
    <row r="78" spans="15:65" ht="16.5" thickTop="1" thickBot="1" x14ac:dyDescent="0.3">
      <c r="O78" s="21"/>
      <c r="P78" s="26"/>
      <c r="Q78" s="22"/>
      <c r="R78" s="22"/>
      <c r="S78" s="22"/>
      <c r="T78" s="22"/>
      <c r="U78" s="26"/>
      <c r="V78" s="22"/>
      <c r="W78" s="22"/>
      <c r="X78" s="22" t="s">
        <v>73</v>
      </c>
      <c r="Y78" s="55">
        <f>C21</f>
        <v>0</v>
      </c>
      <c r="Z78" s="12"/>
      <c r="AA78" s="22"/>
      <c r="AB78" s="22"/>
      <c r="AC78" s="22"/>
      <c r="AD78" s="22"/>
      <c r="AE78" s="22" t="s">
        <v>69</v>
      </c>
      <c r="AF78" s="60" t="str">
        <f>BK71</f>
        <v>NO VERIFICA</v>
      </c>
      <c r="AG78" s="42"/>
      <c r="AH78" s="22"/>
      <c r="AI78" s="22"/>
      <c r="AJ78" s="22"/>
      <c r="AK78" s="22"/>
      <c r="AL78" s="22"/>
      <c r="AM78" s="22"/>
      <c r="AN78" s="22"/>
      <c r="AO78" s="22"/>
      <c r="AP78" s="22"/>
      <c r="AQ78" s="27"/>
      <c r="AR78" s="22"/>
      <c r="AS78" s="22"/>
      <c r="AT78" s="22"/>
      <c r="AU78" s="27"/>
      <c r="AV78" s="21"/>
      <c r="BA78" s="3"/>
      <c r="BB78" s="3"/>
      <c r="BC78" s="12"/>
      <c r="BD78" s="12" t="s">
        <v>8</v>
      </c>
      <c r="BE78" s="17">
        <f>IF(BG57=0,0,((BC60*(BG57+0.5*BF57+IF(BJ57=0,BH57,0.5*BH57)))/BC63))</f>
        <v>0</v>
      </c>
      <c r="BF78" s="16">
        <f>BE78/($BC$64*$BC$65)</f>
        <v>0</v>
      </c>
      <c r="BG78" s="12"/>
      <c r="BH78" s="12"/>
      <c r="BI78" s="12"/>
      <c r="BJ78" s="12"/>
      <c r="BK78" s="12"/>
      <c r="BL78" s="12"/>
      <c r="BM78" s="4"/>
    </row>
    <row r="79" spans="15:65" ht="15.75" thickTop="1" x14ac:dyDescent="0.25">
      <c r="O79" s="21"/>
      <c r="P79" s="26"/>
      <c r="Q79" s="22"/>
      <c r="R79" s="22"/>
      <c r="S79" s="22"/>
      <c r="T79" s="22"/>
      <c r="U79" s="26"/>
      <c r="V79" s="22"/>
      <c r="W79" s="22"/>
      <c r="X79" s="22"/>
      <c r="Y79" s="22"/>
      <c r="Z79" s="1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7"/>
      <c r="AR79" s="22"/>
      <c r="AS79" s="22"/>
      <c r="AT79" s="22"/>
      <c r="AU79" s="27"/>
      <c r="AV79" s="21"/>
      <c r="BA79" s="3"/>
      <c r="BB79" s="3"/>
      <c r="BC79" s="12"/>
      <c r="BD79" s="12" t="s">
        <v>9</v>
      </c>
      <c r="BE79" s="12">
        <f>IF(BI57=0,0,((BC60*(BI57+0.5*BH57+BJ57))/BC63))</f>
        <v>0</v>
      </c>
      <c r="BF79" s="16">
        <f>BE79/($BC$64*$BC$65)</f>
        <v>0</v>
      </c>
      <c r="BG79" s="12"/>
      <c r="BH79" s="12"/>
      <c r="BI79" s="12"/>
      <c r="BJ79" s="12"/>
      <c r="BK79" s="12"/>
      <c r="BL79" s="12"/>
      <c r="BM79" s="4"/>
    </row>
    <row r="80" spans="15:65" ht="15.75" thickBot="1" x14ac:dyDescent="0.3">
      <c r="O80" s="21"/>
      <c r="P80" s="26"/>
      <c r="Q80" s="22"/>
      <c r="R80" s="22"/>
      <c r="S80" s="22"/>
      <c r="T80" s="22"/>
      <c r="U80" s="26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7"/>
      <c r="AR80" s="22"/>
      <c r="AS80" s="22"/>
      <c r="AT80" s="22"/>
      <c r="AU80" s="27"/>
      <c r="AV80" s="21"/>
      <c r="BA80" s="3"/>
      <c r="BB80" s="5"/>
      <c r="BC80" s="13"/>
      <c r="BD80" s="13"/>
      <c r="BE80" s="18" t="e">
        <f>BE77+BE78+BE79</f>
        <v>#DIV/0!</v>
      </c>
      <c r="BF80" s="6"/>
      <c r="BG80" s="12"/>
      <c r="BH80" s="12"/>
      <c r="BI80" s="12"/>
      <c r="BJ80" s="12"/>
      <c r="BK80" s="12"/>
      <c r="BL80" s="12"/>
      <c r="BM80" s="4"/>
    </row>
    <row r="81" spans="15:65" ht="15.75" thickBot="1" x14ac:dyDescent="0.3">
      <c r="O81" s="21"/>
      <c r="P81" s="26"/>
      <c r="Q81" s="22"/>
      <c r="R81" s="22"/>
      <c r="S81" s="22"/>
      <c r="T81" s="22"/>
      <c r="U81" s="38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40"/>
      <c r="AR81" s="22"/>
      <c r="AS81" s="22"/>
      <c r="AT81" s="22"/>
      <c r="AU81" s="27"/>
      <c r="AV81" s="21"/>
      <c r="BA81" s="3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4"/>
    </row>
    <row r="82" spans="15:65" ht="15.75" thickTop="1" x14ac:dyDescent="0.25">
      <c r="O82" s="21"/>
      <c r="P82" s="26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7"/>
      <c r="AV82" s="21"/>
      <c r="BA82" s="3"/>
      <c r="BB82" s="1" t="s">
        <v>42</v>
      </c>
      <c r="BC82" s="11"/>
      <c r="BD82" s="11"/>
      <c r="BE82" s="11"/>
      <c r="BF82" s="11"/>
      <c r="BG82" s="11"/>
      <c r="BH82" s="11"/>
      <c r="BI82" s="11" t="s">
        <v>50</v>
      </c>
      <c r="BJ82" s="11"/>
      <c r="BK82" s="11" t="s">
        <v>125</v>
      </c>
      <c r="BL82" s="2" t="s">
        <v>126</v>
      </c>
      <c r="BM82" s="4"/>
    </row>
    <row r="83" spans="15:65" ht="15.75" thickBot="1" x14ac:dyDescent="0.3">
      <c r="O83" s="21"/>
      <c r="P83" s="38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40"/>
      <c r="AV83" s="21"/>
      <c r="BA83" s="3"/>
      <c r="BB83" s="3" t="s">
        <v>43</v>
      </c>
      <c r="BC83" s="12">
        <f>BD57*BC62</f>
        <v>0</v>
      </c>
      <c r="BD83" s="12"/>
      <c r="BE83" s="12" t="s">
        <v>47</v>
      </c>
      <c r="BF83" s="12"/>
      <c r="BG83" s="12" t="e">
        <f>BF77/($BF$77+$BF$78+$BF$79)</f>
        <v>#DIV/0!</v>
      </c>
      <c r="BH83" s="12" t="e">
        <f>BE77</f>
        <v>#DIV/0!</v>
      </c>
      <c r="BI83" s="12" t="e">
        <f>BH83</f>
        <v>#DIV/0!</v>
      </c>
      <c r="BJ83" s="12" t="e">
        <f>BI83*1000*0.025</f>
        <v>#DIV/0!</v>
      </c>
      <c r="BK83" s="12">
        <f>BC83*10000</f>
        <v>0</v>
      </c>
      <c r="BL83" s="16" t="e">
        <f>IF(BK83&gt;=BJ83,$BK$82,$BL$82)</f>
        <v>#DIV/0!</v>
      </c>
      <c r="BM83" s="4"/>
    </row>
    <row r="84" spans="15:65" ht="15.75" thickTop="1" x14ac:dyDescent="0.25">
      <c r="O84" s="21"/>
      <c r="P84" s="21"/>
      <c r="Q84" s="21"/>
      <c r="R84" s="21"/>
      <c r="S84" s="21"/>
      <c r="T84" s="21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1"/>
      <c r="AS84" s="21"/>
      <c r="AT84" s="21"/>
      <c r="AU84" s="21"/>
      <c r="AV84" s="21"/>
      <c r="BA84" s="3"/>
      <c r="BB84" s="3" t="s">
        <v>44</v>
      </c>
      <c r="BC84" s="12">
        <f>BF57*BC62</f>
        <v>0</v>
      </c>
      <c r="BD84" s="12"/>
      <c r="BE84" s="12" t="s">
        <v>48</v>
      </c>
      <c r="BF84" s="12"/>
      <c r="BG84" s="12" t="e">
        <f>BF78/($BF$77+$BF$78+$BF$79)</f>
        <v>#DIV/0!</v>
      </c>
      <c r="BH84" s="12">
        <f>BE78</f>
        <v>0</v>
      </c>
      <c r="BI84" s="12" t="e">
        <f>IF(BH83&gt;=BH84,BH83,BH84)</f>
        <v>#DIV/0!</v>
      </c>
      <c r="BJ84" s="12" t="e">
        <f t="shared" ref="BJ84:BJ86" si="1">BI84*1000*0.025</f>
        <v>#DIV/0!</v>
      </c>
      <c r="BK84" s="12">
        <f t="shared" ref="BK84:BK86" si="2">BC84*10000</f>
        <v>0</v>
      </c>
      <c r="BL84" s="16" t="e">
        <f>IF(BK84&gt;=BJ84,$BK$82,$BL$82)</f>
        <v>#DIV/0!</v>
      </c>
      <c r="BM84" s="4"/>
    </row>
    <row r="85" spans="15:65" x14ac:dyDescent="0.25"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BA85" s="3"/>
      <c r="BB85" s="3" t="s">
        <v>45</v>
      </c>
      <c r="BC85" s="12">
        <f>BH57*BC62</f>
        <v>0</v>
      </c>
      <c r="BD85" s="12"/>
      <c r="BE85" s="12"/>
      <c r="BF85" s="12"/>
      <c r="BG85" s="12"/>
      <c r="BH85" s="12">
        <f>BE79</f>
        <v>0</v>
      </c>
      <c r="BI85" s="12">
        <f>IF(BH85&gt;=BH84,BH85,BH84)</f>
        <v>0</v>
      </c>
      <c r="BJ85" s="12">
        <f t="shared" si="1"/>
        <v>0</v>
      </c>
      <c r="BK85" s="12">
        <f t="shared" si="2"/>
        <v>0</v>
      </c>
      <c r="BL85" s="16" t="str">
        <f>IF(BK85&gt;=BJ85,$BK$82,$BL$82)</f>
        <v>SI VERIFICA</v>
      </c>
      <c r="BM85" s="4"/>
    </row>
    <row r="86" spans="15:65" ht="15.75" thickBot="1" x14ac:dyDescent="0.3">
      <c r="BA86" s="3"/>
      <c r="BB86" s="5" t="s">
        <v>46</v>
      </c>
      <c r="BC86" s="13">
        <f>BJ57*BC62</f>
        <v>0</v>
      </c>
      <c r="BD86" s="13"/>
      <c r="BE86" s="13" t="s">
        <v>49</v>
      </c>
      <c r="BF86" s="13"/>
      <c r="BG86" s="13" t="e">
        <f>BF79/($BF$77+$BF$78+$BF$79)</f>
        <v>#DIV/0!</v>
      </c>
      <c r="BH86" s="13">
        <f>BE79</f>
        <v>0</v>
      </c>
      <c r="BI86" s="13">
        <f>BH86</f>
        <v>0</v>
      </c>
      <c r="BJ86" s="13">
        <f t="shared" si="1"/>
        <v>0</v>
      </c>
      <c r="BK86" s="13">
        <f t="shared" si="2"/>
        <v>0</v>
      </c>
      <c r="BL86" s="15" t="str">
        <f>IF(BK86&gt;=BJ86,$BK$82,$BL$82)</f>
        <v>SI VERIFICA</v>
      </c>
      <c r="BM86" s="4"/>
    </row>
    <row r="87" spans="15:65" ht="15.75" thickBot="1" x14ac:dyDescent="0.3">
      <c r="BA87" s="3"/>
      <c r="BB87" s="12"/>
      <c r="BC87" s="12"/>
      <c r="BD87" s="12"/>
      <c r="BE87" s="12"/>
      <c r="BF87" s="12"/>
      <c r="BG87" s="12"/>
      <c r="BH87" s="12"/>
      <c r="BI87" s="51" t="e">
        <f>BG83+BG84+BG86</f>
        <v>#DIV/0!</v>
      </c>
      <c r="BJ87" s="12"/>
      <c r="BK87" s="12"/>
      <c r="BL87" s="12"/>
      <c r="BM87" s="4"/>
    </row>
    <row r="88" spans="15:65" x14ac:dyDescent="0.25">
      <c r="BA88" s="3"/>
      <c r="BB88" s="1"/>
      <c r="BC88" s="11"/>
      <c r="BD88" s="11"/>
      <c r="BE88" s="11"/>
      <c r="BF88" s="11"/>
      <c r="BG88" s="11"/>
      <c r="BH88" s="11"/>
      <c r="BI88" s="11"/>
      <c r="BJ88" s="11"/>
      <c r="BK88" s="11"/>
      <c r="BL88" s="2"/>
      <c r="BM88" s="4"/>
    </row>
    <row r="89" spans="15:65" ht="15.75" thickBot="1" x14ac:dyDescent="0.3">
      <c r="BA89" s="3"/>
      <c r="BB89" s="3"/>
      <c r="BC89" s="12"/>
      <c r="BD89" s="12"/>
      <c r="BE89" s="12"/>
      <c r="BF89" s="12"/>
      <c r="BG89" s="12"/>
      <c r="BH89" s="12"/>
      <c r="BI89" s="12"/>
      <c r="BJ89" s="12" t="s">
        <v>67</v>
      </c>
      <c r="BK89" s="12"/>
      <c r="BL89" s="4"/>
      <c r="BM89" s="4"/>
    </row>
    <row r="90" spans="15:65" ht="15.75" thickBot="1" x14ac:dyDescent="0.3">
      <c r="BA90" s="3"/>
      <c r="BB90" s="3"/>
      <c r="BC90" s="12" t="s">
        <v>66</v>
      </c>
      <c r="BD90" s="12"/>
      <c r="BE90" s="12"/>
      <c r="BF90" s="12"/>
      <c r="BG90" s="12"/>
      <c r="BH90" s="12"/>
      <c r="BI90" s="12"/>
      <c r="BJ90" s="1" t="s">
        <v>57</v>
      </c>
      <c r="BK90" s="2"/>
      <c r="BL90" s="4"/>
      <c r="BM90" s="4"/>
    </row>
    <row r="91" spans="15:65" x14ac:dyDescent="0.25">
      <c r="BA91" s="3"/>
      <c r="BB91" s="3"/>
      <c r="BC91" s="1" t="s">
        <v>56</v>
      </c>
      <c r="BD91" s="11"/>
      <c r="BE91" s="11"/>
      <c r="BF91" s="11"/>
      <c r="BG91" s="11"/>
      <c r="BH91" s="11"/>
      <c r="BI91" s="2"/>
      <c r="BJ91" s="3" t="str">
        <f>BB57</f>
        <v>EHS</v>
      </c>
      <c r="BK91" s="4">
        <f>BC57</f>
        <v>0</v>
      </c>
      <c r="BL91" s="4"/>
      <c r="BM91" s="4"/>
    </row>
    <row r="92" spans="15:65" x14ac:dyDescent="0.25">
      <c r="BA92" s="3"/>
      <c r="BB92" s="3"/>
      <c r="BC92" s="3">
        <f t="shared" ref="BC92:BI93" si="3">BD57</f>
        <v>0</v>
      </c>
      <c r="BD92" s="12">
        <f t="shared" si="3"/>
        <v>0</v>
      </c>
      <c r="BE92" s="12">
        <f t="shared" si="3"/>
        <v>0</v>
      </c>
      <c r="BF92" s="12">
        <f t="shared" si="3"/>
        <v>0</v>
      </c>
      <c r="BG92" s="12">
        <f t="shared" si="3"/>
        <v>0</v>
      </c>
      <c r="BH92" s="12">
        <f t="shared" si="3"/>
        <v>0</v>
      </c>
      <c r="BI92" s="4">
        <f t="shared" si="3"/>
        <v>0</v>
      </c>
      <c r="BJ92" s="3" t="str">
        <f>BB58</f>
        <v>EHI</v>
      </c>
      <c r="BK92" s="4">
        <f>BC58</f>
        <v>0</v>
      </c>
      <c r="BL92" s="4"/>
      <c r="BM92" s="4"/>
    </row>
    <row r="93" spans="15:65" x14ac:dyDescent="0.25">
      <c r="Q93" s="21" t="s">
        <v>120</v>
      </c>
      <c r="BA93" s="3"/>
      <c r="BB93" s="3"/>
      <c r="BC93" s="3" t="str">
        <f t="shared" si="3"/>
        <v>EV1</v>
      </c>
      <c r="BD93" s="12" t="str">
        <f t="shared" si="3"/>
        <v>Panel1</v>
      </c>
      <c r="BE93" s="12" t="str">
        <f t="shared" si="3"/>
        <v>EV2</v>
      </c>
      <c r="BF93" s="12" t="str">
        <f t="shared" si="3"/>
        <v>Panel2</v>
      </c>
      <c r="BG93" s="12" t="str">
        <f t="shared" si="3"/>
        <v>EV3</v>
      </c>
      <c r="BH93" s="12" t="str">
        <f t="shared" si="3"/>
        <v>Panel3</v>
      </c>
      <c r="BI93" s="4" t="str">
        <f t="shared" si="3"/>
        <v>EV4</v>
      </c>
      <c r="BJ93" s="3" t="s">
        <v>58</v>
      </c>
      <c r="BK93" s="4">
        <f>BC61-BK91</f>
        <v>0</v>
      </c>
      <c r="BL93" s="4"/>
      <c r="BM93" s="4"/>
    </row>
    <row r="94" spans="15:65" ht="15.75" thickBot="1" x14ac:dyDescent="0.3">
      <c r="Q94" s="21" t="s">
        <v>122</v>
      </c>
      <c r="BA94" s="3"/>
      <c r="BB94" s="3"/>
      <c r="BC94" s="5">
        <f>BC92</f>
        <v>0</v>
      </c>
      <c r="BD94" s="13">
        <f>BC94+BD92</f>
        <v>0</v>
      </c>
      <c r="BE94" s="13">
        <f t="shared" ref="BE94:BI94" si="4">BD94+BE92</f>
        <v>0</v>
      </c>
      <c r="BF94" s="13">
        <f t="shared" si="4"/>
        <v>0</v>
      </c>
      <c r="BG94" s="13">
        <f t="shared" si="4"/>
        <v>0</v>
      </c>
      <c r="BH94" s="13">
        <f t="shared" si="4"/>
        <v>0</v>
      </c>
      <c r="BI94" s="6">
        <f t="shared" si="4"/>
        <v>0</v>
      </c>
      <c r="BJ94" s="5" t="str">
        <f>BJ92</f>
        <v>EHI</v>
      </c>
      <c r="BK94" s="6">
        <f>BK92</f>
        <v>0</v>
      </c>
      <c r="BL94" s="4"/>
      <c r="BM94" s="4"/>
    </row>
    <row r="95" spans="15:65" ht="15.75" thickBot="1" x14ac:dyDescent="0.3">
      <c r="Q95" s="21" t="s">
        <v>121</v>
      </c>
      <c r="BA95" s="3"/>
      <c r="BB95" s="3"/>
      <c r="BC95" s="12" t="s">
        <v>65</v>
      </c>
      <c r="BD95" s="12"/>
      <c r="BE95" s="12"/>
      <c r="BF95" s="12"/>
      <c r="BG95" s="12"/>
      <c r="BH95" s="12"/>
      <c r="BI95" s="12"/>
      <c r="BJ95" s="12"/>
      <c r="BK95" s="12"/>
      <c r="BL95" s="4"/>
      <c r="BM95" s="4"/>
    </row>
    <row r="96" spans="15:65" x14ac:dyDescent="0.25">
      <c r="BA96" s="3"/>
      <c r="BB96" s="3"/>
      <c r="BC96" s="1"/>
      <c r="BD96" s="2" t="s">
        <v>51</v>
      </c>
      <c r="BE96" s="1" t="s">
        <v>52</v>
      </c>
      <c r="BF96" s="2"/>
      <c r="BG96" s="1" t="s">
        <v>53</v>
      </c>
      <c r="BH96" s="2"/>
      <c r="BI96" s="1" t="s">
        <v>59</v>
      </c>
      <c r="BJ96" s="2"/>
      <c r="BK96" s="1" t="s">
        <v>62</v>
      </c>
      <c r="BL96" s="2">
        <f>BJ96</f>
        <v>0</v>
      </c>
      <c r="BM96" s="4"/>
    </row>
    <row r="97" spans="53:65" x14ac:dyDescent="0.25">
      <c r="BA97" s="3"/>
      <c r="BB97" s="3"/>
      <c r="BC97" s="3"/>
      <c r="BD97" s="4"/>
      <c r="BE97" s="3"/>
      <c r="BF97" s="4"/>
      <c r="BG97" s="3"/>
      <c r="BH97" s="4"/>
      <c r="BI97" s="3"/>
      <c r="BJ97" s="4"/>
      <c r="BK97" s="3">
        <f t="shared" ref="BK97:BK103" si="5">BI97</f>
        <v>0</v>
      </c>
      <c r="BL97" s="4">
        <f>BJ97</f>
        <v>0</v>
      </c>
      <c r="BM97" s="4"/>
    </row>
    <row r="98" spans="53:65" x14ac:dyDescent="0.25">
      <c r="BA98" s="3"/>
      <c r="BB98" s="3"/>
      <c r="BC98" s="3" t="s">
        <v>54</v>
      </c>
      <c r="BD98" s="4" t="s">
        <v>55</v>
      </c>
      <c r="BE98" s="3" t="s">
        <v>54</v>
      </c>
      <c r="BF98" s="4" t="s">
        <v>55</v>
      </c>
      <c r="BG98" s="3" t="s">
        <v>54</v>
      </c>
      <c r="BH98" s="4" t="s">
        <v>55</v>
      </c>
      <c r="BI98" s="3" t="s">
        <v>54</v>
      </c>
      <c r="BJ98" s="4" t="s">
        <v>55</v>
      </c>
      <c r="BK98" s="3" t="str">
        <f t="shared" si="5"/>
        <v>X</v>
      </c>
      <c r="BL98" s="4" t="str">
        <f>BJ98</f>
        <v>Y</v>
      </c>
      <c r="BM98" s="4"/>
    </row>
    <row r="99" spans="53:65" x14ac:dyDescent="0.25">
      <c r="BA99" s="3"/>
      <c r="BB99" s="3"/>
      <c r="BC99" s="3">
        <f>BC94</f>
        <v>0</v>
      </c>
      <c r="BD99" s="4">
        <f>$BK$94</f>
        <v>0</v>
      </c>
      <c r="BE99" s="3">
        <f>BE94</f>
        <v>0</v>
      </c>
      <c r="BF99" s="4">
        <f>$BK$94</f>
        <v>0</v>
      </c>
      <c r="BG99" s="3">
        <f>BG94</f>
        <v>0</v>
      </c>
      <c r="BH99" s="4">
        <f>$BK$94</f>
        <v>0</v>
      </c>
      <c r="BI99" s="3">
        <f>0</f>
        <v>0</v>
      </c>
      <c r="BJ99" s="4">
        <f>0</f>
        <v>0</v>
      </c>
      <c r="BK99" s="3">
        <f t="shared" si="5"/>
        <v>0</v>
      </c>
      <c r="BL99" s="4">
        <f>BJ99</f>
        <v>0</v>
      </c>
      <c r="BM99" s="4"/>
    </row>
    <row r="100" spans="53:65" x14ac:dyDescent="0.25">
      <c r="BA100" s="3"/>
      <c r="BB100" s="3"/>
      <c r="BC100" s="3">
        <f>BD94</f>
        <v>0</v>
      </c>
      <c r="BD100" s="4">
        <f>$BK$94</f>
        <v>0</v>
      </c>
      <c r="BE100" s="3">
        <f>BF94</f>
        <v>0</v>
      </c>
      <c r="BF100" s="4">
        <f>$BK$94</f>
        <v>0</v>
      </c>
      <c r="BG100" s="3">
        <f>BH94</f>
        <v>0</v>
      </c>
      <c r="BH100" s="4">
        <f>$BK$94</f>
        <v>0</v>
      </c>
      <c r="BI100" s="3">
        <f>BC63</f>
        <v>0</v>
      </c>
      <c r="BJ100" s="4">
        <v>0</v>
      </c>
      <c r="BK100" s="3">
        <f t="shared" si="5"/>
        <v>0</v>
      </c>
      <c r="BL100" s="4">
        <f>BJ100</f>
        <v>0</v>
      </c>
      <c r="BM100" s="4"/>
    </row>
    <row r="101" spans="53:65" x14ac:dyDescent="0.25">
      <c r="BA101" s="3"/>
      <c r="BB101" s="3"/>
      <c r="BC101" s="3">
        <f>BC100</f>
        <v>0</v>
      </c>
      <c r="BD101" s="4">
        <f>$BK$93</f>
        <v>0</v>
      </c>
      <c r="BE101" s="3">
        <f>BE100</f>
        <v>0</v>
      </c>
      <c r="BF101" s="4">
        <f>$BK$93</f>
        <v>0</v>
      </c>
      <c r="BG101" s="3">
        <f>BG100</f>
        <v>0</v>
      </c>
      <c r="BH101" s="4">
        <f>$BK$93</f>
        <v>0</v>
      </c>
      <c r="BI101" s="3">
        <f>BI100</f>
        <v>0</v>
      </c>
      <c r="BJ101" s="4">
        <f>BC61</f>
        <v>0</v>
      </c>
      <c r="BK101" s="3">
        <f t="shared" si="5"/>
        <v>0</v>
      </c>
      <c r="BL101" s="4">
        <f>BK101</f>
        <v>0</v>
      </c>
      <c r="BM101" s="4"/>
    </row>
    <row r="102" spans="53:65" x14ac:dyDescent="0.25">
      <c r="BA102" s="3"/>
      <c r="BB102" s="3"/>
      <c r="BC102" s="3">
        <f>BC99</f>
        <v>0</v>
      </c>
      <c r="BD102" s="4">
        <f>$BK$93</f>
        <v>0</v>
      </c>
      <c r="BE102" s="3">
        <f>BE99</f>
        <v>0</v>
      </c>
      <c r="BF102" s="4">
        <f>$BK$93</f>
        <v>0</v>
      </c>
      <c r="BG102" s="3">
        <f>BG99</f>
        <v>0</v>
      </c>
      <c r="BH102" s="4">
        <f>$BK$93</f>
        <v>0</v>
      </c>
      <c r="BI102" s="3">
        <f>BI99</f>
        <v>0</v>
      </c>
      <c r="BJ102" s="4">
        <f>BJ101</f>
        <v>0</v>
      </c>
      <c r="BK102" s="3">
        <f t="shared" si="5"/>
        <v>0</v>
      </c>
      <c r="BL102" s="4">
        <f>BL101</f>
        <v>0</v>
      </c>
      <c r="BM102" s="4"/>
    </row>
    <row r="103" spans="53:65" ht="15.75" thickBot="1" x14ac:dyDescent="0.3">
      <c r="BA103" s="3"/>
      <c r="BB103" s="3"/>
      <c r="BC103" s="5">
        <f>BC99</f>
        <v>0</v>
      </c>
      <c r="BD103" s="6">
        <f>$BK$94</f>
        <v>0</v>
      </c>
      <c r="BE103" s="5">
        <f>BE99</f>
        <v>0</v>
      </c>
      <c r="BF103" s="6">
        <f>$BK$94</f>
        <v>0</v>
      </c>
      <c r="BG103" s="5">
        <f>BG99</f>
        <v>0</v>
      </c>
      <c r="BH103" s="6">
        <f>$BK$94</f>
        <v>0</v>
      </c>
      <c r="BI103" s="5">
        <f>BI99</f>
        <v>0</v>
      </c>
      <c r="BJ103" s="6">
        <v>0</v>
      </c>
      <c r="BK103" s="5">
        <f t="shared" si="5"/>
        <v>0</v>
      </c>
      <c r="BL103" s="6">
        <f>BJ103</f>
        <v>0</v>
      </c>
      <c r="BM103" s="4"/>
    </row>
    <row r="104" spans="53:65" ht="15.75" thickBot="1" x14ac:dyDescent="0.3">
      <c r="BA104" s="3"/>
      <c r="BB104" s="5"/>
      <c r="BC104" s="13"/>
      <c r="BD104" s="13"/>
      <c r="BE104" s="13"/>
      <c r="BF104" s="13"/>
      <c r="BG104" s="13"/>
      <c r="BH104" s="13"/>
      <c r="BI104" s="13"/>
      <c r="BJ104" s="13"/>
      <c r="BK104" s="13"/>
      <c r="BL104" s="6"/>
      <c r="BM104" s="4"/>
    </row>
    <row r="105" spans="53:65" x14ac:dyDescent="0.25">
      <c r="BA105" s="3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4"/>
    </row>
    <row r="106" spans="53:65" x14ac:dyDescent="0.25">
      <c r="BA106" s="3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4"/>
    </row>
    <row r="107" spans="53:65" x14ac:dyDescent="0.25">
      <c r="BA107" s="3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4"/>
    </row>
    <row r="108" spans="53:65" ht="15.75" thickBot="1" x14ac:dyDescent="0.3">
      <c r="BA108" s="5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6"/>
    </row>
  </sheetData>
  <sheetProtection password="CC71" sheet="1" objects="1" scenarios="1"/>
  <mergeCells count="20">
    <mergeCell ref="B2:D2"/>
    <mergeCell ref="B14:D14"/>
    <mergeCell ref="G9:I9"/>
    <mergeCell ref="F4:I4"/>
    <mergeCell ref="F5:I5"/>
    <mergeCell ref="G31:I31"/>
    <mergeCell ref="G33:I33"/>
    <mergeCell ref="G32:I32"/>
    <mergeCell ref="K2:R2"/>
    <mergeCell ref="G27:I27"/>
    <mergeCell ref="G28:I28"/>
    <mergeCell ref="G29:I29"/>
    <mergeCell ref="G30:I30"/>
    <mergeCell ref="G22:H22"/>
    <mergeCell ref="G23:H23"/>
    <mergeCell ref="G24:H24"/>
    <mergeCell ref="G25:H25"/>
    <mergeCell ref="G26:H26"/>
    <mergeCell ref="G8:I8"/>
    <mergeCell ref="F2:I2"/>
  </mergeCells>
  <conditionalFormatting sqref="BF69">
    <cfRule type="containsText" dxfId="63" priority="90" operator="containsText" text="SI VERIFICA">
      <formula>NOT(ISERROR(SEARCH("SI VERIFICA",BF69)))</formula>
    </cfRule>
    <cfRule type="cellIs" dxfId="62" priority="91" operator="equal">
      <formula>0</formula>
    </cfRule>
  </conditionalFormatting>
  <conditionalFormatting sqref="C5:C6 C9:C10 C13 C20:C21 C23:C24 C15:C16">
    <cfRule type="cellIs" dxfId="61" priority="62" operator="greaterThan">
      <formula>0</formula>
    </cfRule>
  </conditionalFormatting>
  <conditionalFormatting sqref="F5:I5">
    <cfRule type="containsText" dxfId="60" priority="30" operator="containsText" text="SI VERIFICA">
      <formula>NOT(ISERROR(SEARCH("SI VERIFICA",F5)))</formula>
    </cfRule>
    <cfRule type="expression" dxfId="59" priority="33">
      <formula>IF($C$5=0,TRUE,FALSE)</formula>
    </cfRule>
    <cfRule type="containsText" dxfId="58" priority="61" operator="containsText" text="NO VERIFICA">
      <formula>NOT(ISERROR(SEARCH("NO VERIFICA",F5)))</formula>
    </cfRule>
  </conditionalFormatting>
  <conditionalFormatting sqref="C17">
    <cfRule type="cellIs" dxfId="57" priority="59" operator="greaterThan">
      <formula>0</formula>
    </cfRule>
    <cfRule type="expression" dxfId="56" priority="60">
      <formula>IF($C$15&gt;1,TRUE,FALSE)</formula>
    </cfRule>
  </conditionalFormatting>
  <conditionalFormatting sqref="C18">
    <cfRule type="cellIs" dxfId="55" priority="57" operator="greaterThan">
      <formula>0</formula>
    </cfRule>
    <cfRule type="expression" dxfId="54" priority="58">
      <formula>IF($C$15&gt;2,TRUE,FALSE)</formula>
    </cfRule>
  </conditionalFormatting>
  <conditionalFormatting sqref="C25">
    <cfRule type="cellIs" dxfId="53" priority="55" operator="greaterThan">
      <formula>0</formula>
    </cfRule>
    <cfRule type="expression" dxfId="52" priority="56">
      <formula>IF($C$15&gt;1,TRUE,FALSE)</formula>
    </cfRule>
  </conditionalFormatting>
  <conditionalFormatting sqref="C26">
    <cfRule type="cellIs" dxfId="51" priority="53" operator="greaterThan">
      <formula>0</formula>
    </cfRule>
    <cfRule type="expression" dxfId="50" priority="54">
      <formula>IF($C$15&gt;2,TRUE,FALSE)</formula>
    </cfRule>
  </conditionalFormatting>
  <conditionalFormatting sqref="B17 D17">
    <cfRule type="expression" dxfId="49" priority="52">
      <formula>IF($C$15&gt;1,TRUE,FALSE)</formula>
    </cfRule>
  </conditionalFormatting>
  <conditionalFormatting sqref="B25 D25">
    <cfRule type="expression" dxfId="48" priority="51">
      <formula>IF($C$15&gt;1,TRUE,FALSE)</formula>
    </cfRule>
  </conditionalFormatting>
  <conditionalFormatting sqref="B26 D26">
    <cfRule type="expression" dxfId="47" priority="50">
      <formula>IF($C$15&gt;2,TRUE,FALSE)</formula>
    </cfRule>
  </conditionalFormatting>
  <conditionalFormatting sqref="B18 D18">
    <cfRule type="expression" dxfId="46" priority="49">
      <formula>IF($C$15&gt;2,TRUE,FALSE)</formula>
    </cfRule>
  </conditionalFormatting>
  <conditionalFormatting sqref="F9">
    <cfRule type="expression" dxfId="45" priority="48">
      <formula>IF($C$9&gt;0,TRUE,FALSE)</formula>
    </cfRule>
  </conditionalFormatting>
  <conditionalFormatting sqref="G9:I9">
    <cfRule type="containsText" dxfId="44" priority="32" operator="containsText" text="NO VERIFICA">
      <formula>NOT(ISERROR(SEARCH("NO VERIFICA",G9)))</formula>
    </cfRule>
    <cfRule type="expression" dxfId="43" priority="47">
      <formula>IF($C$9+$C$9&gt;0,TRUE,FALSE)</formula>
    </cfRule>
  </conditionalFormatting>
  <conditionalFormatting sqref="F12:F13">
    <cfRule type="expression" dxfId="42" priority="46">
      <formula>IF($C$13=$F$13,TRUE,FALSE)</formula>
    </cfRule>
  </conditionalFormatting>
  <conditionalFormatting sqref="G12:G13">
    <cfRule type="expression" dxfId="41" priority="45">
      <formula>IF($C$13=$G$13,TRUE,FALSE)</formula>
    </cfRule>
  </conditionalFormatting>
  <conditionalFormatting sqref="H12:H13">
    <cfRule type="expression" dxfId="40" priority="44">
      <formula>IF($C$13=$H$13,TRUE,FALSE)</formula>
    </cfRule>
  </conditionalFormatting>
  <conditionalFormatting sqref="I12:I13">
    <cfRule type="expression" dxfId="39" priority="43">
      <formula>IF($C$13=$I$13,TRUE,FALSE)</formula>
    </cfRule>
  </conditionalFormatting>
  <conditionalFormatting sqref="F17:I17">
    <cfRule type="expression" dxfId="38" priority="42">
      <formula>IF($C$17&gt;0,TRUE,FALSE)</formula>
    </cfRule>
  </conditionalFormatting>
  <conditionalFormatting sqref="F18:I18">
    <cfRule type="expression" dxfId="37" priority="41">
      <formula>IF($C$18&gt;0,TRUE,FALSE)</formula>
    </cfRule>
  </conditionalFormatting>
  <conditionalFormatting sqref="F20:I20">
    <cfRule type="expression" dxfId="36" priority="40">
      <formula>IF($C$20&gt;0,TRUE,FALSE)</formula>
    </cfRule>
  </conditionalFormatting>
  <conditionalFormatting sqref="F16:I16">
    <cfRule type="expression" dxfId="35" priority="39">
      <formula>IF($C$16&gt;0,TRUE,FALSE)</formula>
    </cfRule>
  </conditionalFormatting>
  <conditionalFormatting sqref="F21:I21">
    <cfRule type="expression" dxfId="34" priority="38">
      <formula>IF($C$21&gt;0,TRUE,FALSE)</formula>
    </cfRule>
  </conditionalFormatting>
  <conditionalFormatting sqref="F23:I23">
    <cfRule type="expression" dxfId="33" priority="37">
      <formula>IF($C$23&gt;0,TRUE,FALSE)</formula>
    </cfRule>
  </conditionalFormatting>
  <conditionalFormatting sqref="F24:I24">
    <cfRule type="expression" dxfId="32" priority="36">
      <formula>IF($C$24&gt;0,TRUE,FALSE)</formula>
    </cfRule>
  </conditionalFormatting>
  <conditionalFormatting sqref="F25:I25">
    <cfRule type="expression" dxfId="31" priority="7">
      <formula>IF($C$25&gt;0,TRUE,FALSE)</formula>
    </cfRule>
    <cfRule type="expression" dxfId="30" priority="35">
      <formula>IF($C$15&gt;1,TRUE,FALSE)</formula>
    </cfRule>
  </conditionalFormatting>
  <conditionalFormatting sqref="F26:I26">
    <cfRule type="expression" dxfId="29" priority="6">
      <formula>IF($C$26&gt;0,TRUE,FALSE)</formula>
    </cfRule>
    <cfRule type="expression" dxfId="28" priority="34">
      <formula>IF($C$15&gt;2,TRUE,FALSE)</formula>
    </cfRule>
  </conditionalFormatting>
  <conditionalFormatting sqref="G16 F20:F21 G23:H24">
    <cfRule type="containsText" dxfId="27" priority="31" operator="containsText" text="NO VERIFICA">
      <formula>NOT(ISERROR(SEARCH("NO VERIFICA",F16)))</formula>
    </cfRule>
  </conditionalFormatting>
  <conditionalFormatting sqref="B32">
    <cfRule type="expression" dxfId="26" priority="29">
      <formula>IF($C$15&gt;1,TRUE,FALSE)</formula>
    </cfRule>
  </conditionalFormatting>
  <conditionalFormatting sqref="C32:D32">
    <cfRule type="cellIs" dxfId="25" priority="24" operator="greaterThan">
      <formula>0</formula>
    </cfRule>
    <cfRule type="expression" dxfId="24" priority="28">
      <formula>IF($C$15&gt;1,TRUE,FALSE)</formula>
    </cfRule>
  </conditionalFormatting>
  <conditionalFormatting sqref="B33">
    <cfRule type="expression" dxfId="23" priority="27">
      <formula>IF($C$15&gt;2,TRUE,FALSE)</formula>
    </cfRule>
  </conditionalFormatting>
  <conditionalFormatting sqref="C33:D33">
    <cfRule type="cellIs" dxfId="22" priority="25" operator="greaterThan">
      <formula>0</formula>
    </cfRule>
    <cfRule type="expression" dxfId="21" priority="26">
      <formula>IF($C$15&gt;2,TRUE,FALSE)</formula>
    </cfRule>
  </conditionalFormatting>
  <conditionalFormatting sqref="F28:I28">
    <cfRule type="expression" dxfId="20" priority="23">
      <formula>IF($F$28&gt;0,TRUE,FALSE)</formula>
    </cfRule>
  </conditionalFormatting>
  <conditionalFormatting sqref="F29:I29">
    <cfRule type="expression" dxfId="19" priority="22">
      <formula>IF($F$29&gt;0,TRUE,FALSE)</formula>
    </cfRule>
  </conditionalFormatting>
  <conditionalFormatting sqref="F30:I30">
    <cfRule type="expression" dxfId="18" priority="21">
      <formula>IF($F$30&gt;0,TRUE,FALSE)</formula>
    </cfRule>
  </conditionalFormatting>
  <conditionalFormatting sqref="F31:I31">
    <cfRule type="expression" dxfId="17" priority="20">
      <formula>IF($F$31&gt;0,TRUE,FALSE)</formula>
    </cfRule>
  </conditionalFormatting>
  <conditionalFormatting sqref="F32:I32">
    <cfRule type="expression" dxfId="16" priority="17">
      <formula>IF($F$32&gt;0,TRUE,FALSE)</formula>
    </cfRule>
    <cfRule type="expression" dxfId="15" priority="19">
      <formula>IF($C$15&gt;1,TRUE,FALSE)</formula>
    </cfRule>
  </conditionalFormatting>
  <conditionalFormatting sqref="F33:I33">
    <cfRule type="expression" dxfId="14" priority="18">
      <formula>IF($F$33&gt;0,TRUE,FALSE)</formula>
    </cfRule>
    <cfRule type="expression" dxfId="13" priority="4">
      <formula>IF($C$15&gt;2,TRUE,FALSE)</formula>
    </cfRule>
  </conditionalFormatting>
  <conditionalFormatting sqref="G28:I33">
    <cfRule type="containsText" dxfId="12" priority="5" operator="containsText" text="NO VERIFICA">
      <formula>NOT(ISERROR(SEARCH("NO VERIFICA",G28)))</formula>
    </cfRule>
  </conditionalFormatting>
  <conditionalFormatting sqref="C28">
    <cfRule type="expression" dxfId="11" priority="16">
      <formula>IF($C$28&gt;0,TRUE,FALSE)</formula>
    </cfRule>
  </conditionalFormatting>
  <conditionalFormatting sqref="D28">
    <cfRule type="expression" dxfId="10" priority="15">
      <formula>IF($D$28&gt;0,TRUE,FALSE)</formula>
    </cfRule>
  </conditionalFormatting>
  <conditionalFormatting sqref="C29">
    <cfRule type="expression" dxfId="9" priority="14">
      <formula>IF($C$29&gt;0,TRUE,FALSE)</formula>
    </cfRule>
  </conditionalFormatting>
  <conditionalFormatting sqref="D29">
    <cfRule type="expression" dxfId="8" priority="13">
      <formula>IF($D$29&gt;0,TRUE,FALSE)</formula>
    </cfRule>
  </conditionalFormatting>
  <conditionalFormatting sqref="C30">
    <cfRule type="expression" dxfId="7" priority="12">
      <formula>IF($C$30&gt;0,TRUE,FALSE)</formula>
    </cfRule>
  </conditionalFormatting>
  <conditionalFormatting sqref="D30">
    <cfRule type="expression" dxfId="6" priority="11">
      <formula>IF($D$30&gt;0,TRUE,FALSE)</formula>
    </cfRule>
  </conditionalFormatting>
  <conditionalFormatting sqref="C31">
    <cfRule type="expression" dxfId="5" priority="10">
      <formula>IF($C$31&gt;0,TRUE,FALSE)</formula>
    </cfRule>
  </conditionalFormatting>
  <conditionalFormatting sqref="D31">
    <cfRule type="expression" dxfId="4" priority="9">
      <formula>IF($D$31&gt;0,TRUE,FALSE)</formula>
    </cfRule>
  </conditionalFormatting>
  <conditionalFormatting sqref="C28:C33">
    <cfRule type="cellIs" dxfId="3" priority="8" operator="between">
      <formula>0.001</formula>
      <formula>3.999</formula>
    </cfRule>
  </conditionalFormatting>
  <conditionalFormatting sqref="D28:D33">
    <cfRule type="cellIs" dxfId="2" priority="3" operator="between">
      <formula>0.001</formula>
      <formula>7.999</formula>
    </cfRule>
  </conditionalFormatting>
  <conditionalFormatting sqref="H19:H21">
    <cfRule type="expression" dxfId="1" priority="2">
      <formula>IF($C$15&lt;2,TRUE,FALSE)</formula>
    </cfRule>
  </conditionalFormatting>
  <conditionalFormatting sqref="I19:I21">
    <cfRule type="expression" dxfId="0" priority="1">
      <formula>IF($C$15&lt;3,TRUE,FALSE)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2019-03-05T03:55:28Z</dcterms:created>
  <dcterms:modified xsi:type="dcterms:W3CDTF">2019-04-09T21:23:56Z</dcterms:modified>
</cp:coreProperties>
</file>